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1\Desktop\Moje dokumenty C\UČTOVNÍCTVO\ROZPOČET\rozpočet obce a školy\2023\"/>
    </mc:Choice>
  </mc:AlternateContent>
  <xr:revisionPtr revIDLastSave="0" documentId="13_ncr:1_{2A456179-4399-470A-BF2C-E537F722D3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ýdavky 2023" sheetId="6" r:id="rId1"/>
    <sheet name="Háro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2" i="6" l="1"/>
  <c r="G74" i="6" l="1"/>
  <c r="H74" i="6"/>
  <c r="I74" i="6"/>
  <c r="G85" i="6"/>
  <c r="H85" i="6"/>
  <c r="I85" i="6"/>
  <c r="G126" i="6"/>
  <c r="H126" i="6"/>
  <c r="I126" i="6"/>
  <c r="D256" i="6"/>
  <c r="G312" i="6"/>
  <c r="H348" i="6" l="1"/>
  <c r="D268" i="6" l="1"/>
  <c r="E268" i="6"/>
  <c r="F268" i="6"/>
  <c r="G268" i="6"/>
  <c r="H268" i="6"/>
  <c r="I268" i="6"/>
  <c r="C268" i="6"/>
  <c r="G88" i="6"/>
  <c r="G87" i="6" s="1"/>
  <c r="H88" i="6"/>
  <c r="H87" i="6" s="1"/>
  <c r="I88" i="6"/>
  <c r="I87" i="6" s="1"/>
  <c r="F312" i="6" l="1"/>
  <c r="F335" i="6"/>
  <c r="E335" i="6" l="1"/>
  <c r="D381" i="6" l="1"/>
  <c r="D380" i="6"/>
  <c r="D376" i="6"/>
  <c r="D375" i="6"/>
  <c r="D371" i="6"/>
  <c r="D364" i="6"/>
  <c r="D348" i="6"/>
  <c r="D335" i="6"/>
  <c r="D315" i="6"/>
  <c r="D312" i="6"/>
  <c r="D308" i="6"/>
  <c r="D302" i="6"/>
  <c r="D295" i="6"/>
  <c r="D377" i="6" l="1"/>
  <c r="D382" i="6"/>
  <c r="D372" i="6"/>
  <c r="D341" i="6"/>
  <c r="C88" i="6"/>
  <c r="D88" i="6"/>
  <c r="D87" i="6" s="1"/>
  <c r="D74" i="6"/>
  <c r="D5" i="6" s="1"/>
  <c r="D79" i="6"/>
  <c r="D85" i="6"/>
  <c r="D106" i="6"/>
  <c r="D126" i="6"/>
  <c r="D135" i="6"/>
  <c r="D148" i="6"/>
  <c r="D151" i="6"/>
  <c r="D170" i="6"/>
  <c r="D177" i="6"/>
  <c r="D183" i="6"/>
  <c r="D191" i="6"/>
  <c r="D194" i="6"/>
  <c r="D203" i="6"/>
  <c r="D209" i="6"/>
  <c r="D212" i="6"/>
  <c r="D238" i="6"/>
  <c r="D241" i="6"/>
  <c r="D253" i="6"/>
  <c r="D271" i="6"/>
  <c r="D235" i="6"/>
  <c r="I227" i="6"/>
  <c r="H227" i="6"/>
  <c r="G227" i="6"/>
  <c r="F227" i="6"/>
  <c r="E227" i="6"/>
  <c r="D227" i="6"/>
  <c r="C227" i="6"/>
  <c r="D226" i="6" l="1"/>
  <c r="I381" i="6"/>
  <c r="H381" i="6"/>
  <c r="I380" i="6"/>
  <c r="H380" i="6"/>
  <c r="G380" i="6"/>
  <c r="F380" i="6"/>
  <c r="E380" i="6"/>
  <c r="C380" i="6"/>
  <c r="F375" i="6"/>
  <c r="E375" i="6"/>
  <c r="C375" i="6"/>
  <c r="I364" i="6"/>
  <c r="H364" i="6"/>
  <c r="G364" i="6"/>
  <c r="F364" i="6"/>
  <c r="E364" i="6"/>
  <c r="C364" i="6"/>
  <c r="I348" i="6"/>
  <c r="F348" i="6"/>
  <c r="G335" i="6"/>
  <c r="C335" i="6"/>
  <c r="C333" i="6"/>
  <c r="C329" i="6"/>
  <c r="G323" i="6"/>
  <c r="F323" i="6"/>
  <c r="E323" i="6"/>
  <c r="C323" i="6"/>
  <c r="C321" i="6"/>
  <c r="G318" i="6"/>
  <c r="F318" i="6"/>
  <c r="E318" i="6"/>
  <c r="C318" i="6"/>
  <c r="I315" i="6"/>
  <c r="H315" i="6"/>
  <c r="G315" i="6"/>
  <c r="F315" i="6"/>
  <c r="E315" i="6"/>
  <c r="E312" i="6"/>
  <c r="C312" i="6"/>
  <c r="G308" i="6"/>
  <c r="F308" i="6"/>
  <c r="E308" i="6"/>
  <c r="C308" i="6"/>
  <c r="F302" i="6"/>
  <c r="E302" i="6"/>
  <c r="C302" i="6"/>
  <c r="G295" i="6"/>
  <c r="F295" i="6"/>
  <c r="E295" i="6"/>
  <c r="C295" i="6"/>
  <c r="I271" i="6"/>
  <c r="H271" i="6"/>
  <c r="G271" i="6"/>
  <c r="F271" i="6"/>
  <c r="E271" i="6"/>
  <c r="C271" i="6"/>
  <c r="I256" i="6"/>
  <c r="H256" i="6"/>
  <c r="G256" i="6"/>
  <c r="F256" i="6"/>
  <c r="E256" i="6"/>
  <c r="C256" i="6"/>
  <c r="I253" i="6"/>
  <c r="H253" i="6"/>
  <c r="G253" i="6"/>
  <c r="F253" i="6"/>
  <c r="E253" i="6"/>
  <c r="C253" i="6"/>
  <c r="I241" i="6"/>
  <c r="H241" i="6"/>
  <c r="G241" i="6"/>
  <c r="F241" i="6"/>
  <c r="E241" i="6"/>
  <c r="C241" i="6"/>
  <c r="I238" i="6"/>
  <c r="H238" i="6"/>
  <c r="G238" i="6"/>
  <c r="F238" i="6"/>
  <c r="E238" i="6"/>
  <c r="C238" i="6"/>
  <c r="I235" i="6"/>
  <c r="H235" i="6"/>
  <c r="G235" i="6"/>
  <c r="F235" i="6"/>
  <c r="E235" i="6"/>
  <c r="C235" i="6"/>
  <c r="I212" i="6"/>
  <c r="H212" i="6"/>
  <c r="G212" i="6"/>
  <c r="F212" i="6"/>
  <c r="E212" i="6"/>
  <c r="C212" i="6"/>
  <c r="I209" i="6"/>
  <c r="H209" i="6"/>
  <c r="G209" i="6"/>
  <c r="F209" i="6"/>
  <c r="E209" i="6"/>
  <c r="C209" i="6"/>
  <c r="I203" i="6"/>
  <c r="H203" i="6"/>
  <c r="G203" i="6"/>
  <c r="F203" i="6"/>
  <c r="E203" i="6"/>
  <c r="C203" i="6"/>
  <c r="I194" i="6"/>
  <c r="H194" i="6"/>
  <c r="G194" i="6"/>
  <c r="F194" i="6"/>
  <c r="E194" i="6"/>
  <c r="C194" i="6"/>
  <c r="I191" i="6"/>
  <c r="H191" i="6"/>
  <c r="G191" i="6"/>
  <c r="F191" i="6"/>
  <c r="E191" i="6"/>
  <c r="C191" i="6"/>
  <c r="I183" i="6"/>
  <c r="H183" i="6"/>
  <c r="G183" i="6"/>
  <c r="F183" i="6"/>
  <c r="E183" i="6"/>
  <c r="C183" i="6"/>
  <c r="I177" i="6"/>
  <c r="H177" i="6"/>
  <c r="G177" i="6"/>
  <c r="F177" i="6"/>
  <c r="E177" i="6"/>
  <c r="C177" i="6"/>
  <c r="I170" i="6"/>
  <c r="H170" i="6"/>
  <c r="G170" i="6"/>
  <c r="F170" i="6"/>
  <c r="E170" i="6"/>
  <c r="C170" i="6"/>
  <c r="I151" i="6"/>
  <c r="H151" i="6"/>
  <c r="G151" i="6"/>
  <c r="F151" i="6"/>
  <c r="E151" i="6"/>
  <c r="C151" i="6"/>
  <c r="I148" i="6"/>
  <c r="H148" i="6"/>
  <c r="G148" i="6"/>
  <c r="F148" i="6"/>
  <c r="E148" i="6"/>
  <c r="C148" i="6"/>
  <c r="I135" i="6"/>
  <c r="H135" i="6"/>
  <c r="G135" i="6"/>
  <c r="F135" i="6"/>
  <c r="E135" i="6"/>
  <c r="C135" i="6"/>
  <c r="F126" i="6"/>
  <c r="E126" i="6"/>
  <c r="C126" i="6"/>
  <c r="F106" i="6"/>
  <c r="E106" i="6"/>
  <c r="C106" i="6"/>
  <c r="F88" i="6"/>
  <c r="F87" i="6" s="1"/>
  <c r="E88" i="6"/>
  <c r="E87" i="6" s="1"/>
  <c r="C87" i="6"/>
  <c r="F85" i="6"/>
  <c r="E85" i="6"/>
  <c r="C85" i="6"/>
  <c r="F79" i="6"/>
  <c r="E79" i="6"/>
  <c r="C79" i="6"/>
  <c r="I5" i="6"/>
  <c r="H5" i="6"/>
  <c r="G5" i="6"/>
  <c r="F74" i="6"/>
  <c r="F5" i="6" s="1"/>
  <c r="E74" i="6"/>
  <c r="E5" i="6" s="1"/>
  <c r="C74" i="6"/>
  <c r="C5" i="6" s="1"/>
  <c r="I226" i="6" l="1"/>
  <c r="G341" i="6"/>
  <c r="G368" i="6" s="1"/>
  <c r="G226" i="6"/>
  <c r="G274" i="6" s="1"/>
  <c r="G366" i="6" s="1"/>
  <c r="G376" i="6" s="1"/>
  <c r="H226" i="6"/>
  <c r="H274" i="6" s="1"/>
  <c r="H366" i="6" s="1"/>
  <c r="E226" i="6"/>
  <c r="E274" i="6" s="1"/>
  <c r="E366" i="6" s="1"/>
  <c r="F226" i="6"/>
  <c r="F274" i="6" s="1"/>
  <c r="F366" i="6" s="1"/>
  <c r="D274" i="6"/>
  <c r="C226" i="6"/>
  <c r="C274" i="6" s="1"/>
  <c r="C366" i="6" s="1"/>
  <c r="I274" i="6"/>
  <c r="H382" i="6"/>
  <c r="E341" i="6"/>
  <c r="E368" i="6" s="1"/>
  <c r="F341" i="6"/>
  <c r="I382" i="6"/>
  <c r="C341" i="6"/>
  <c r="C368" i="6" s="1"/>
  <c r="C381" i="6" s="1"/>
  <c r="C382" i="6" s="1"/>
  <c r="G381" i="6" l="1"/>
  <c r="G382" i="6" s="1"/>
  <c r="I366" i="6"/>
  <c r="I371" i="6" s="1"/>
  <c r="I372" i="6" s="1"/>
  <c r="F368" i="6"/>
  <c r="F381" i="6" s="1"/>
  <c r="F382" i="6" s="1"/>
  <c r="E381" i="6"/>
  <c r="E382" i="6" s="1"/>
  <c r="C371" i="6"/>
  <c r="C372" i="6" s="1"/>
  <c r="C376" i="6"/>
  <c r="C377" i="6" s="1"/>
  <c r="H371" i="6"/>
  <c r="H372" i="6" s="1"/>
  <c r="H376" i="6"/>
  <c r="H377" i="6" s="1"/>
  <c r="G371" i="6"/>
  <c r="G372" i="6" s="1"/>
  <c r="G377" i="6"/>
  <c r="F376" i="6"/>
  <c r="F377" i="6" s="1"/>
  <c r="E376" i="6"/>
  <c r="E377" i="6" s="1"/>
  <c r="E371" i="6"/>
  <c r="E372" i="6" s="1"/>
  <c r="I376" i="6" l="1"/>
  <c r="I377" i="6" s="1"/>
  <c r="F371" i="6"/>
  <c r="F372" i="6" s="1"/>
</calcChain>
</file>

<file path=xl/sharedStrings.xml><?xml version="1.0" encoding="utf-8"?>
<sst xmlns="http://schemas.openxmlformats.org/spreadsheetml/2006/main" count="533" uniqueCount="295">
  <si>
    <t>skutočnosť</t>
  </si>
  <si>
    <t>rozpočet</t>
  </si>
  <si>
    <t>BEŽNÉ  VÝDAVKY</t>
  </si>
  <si>
    <t>01.1.1 Výdavky verejnej správy</t>
  </si>
  <si>
    <t>všeobecný materiál</t>
  </si>
  <si>
    <t>01.1.2 Kontrolná činnosť</t>
  </si>
  <si>
    <t>auditorské služby</t>
  </si>
  <si>
    <t>03.2.0 Požiarna ochrana a bezpeč.pri práci</t>
  </si>
  <si>
    <t>01.3.3 Služby občanom</t>
  </si>
  <si>
    <t>Matrika</t>
  </si>
  <si>
    <t>04.5.1 Cestná doprava</t>
  </si>
  <si>
    <t>05.1.0 Nakladanie s odpadmi</t>
  </si>
  <si>
    <t>odpadové nádoby, vrecia</t>
  </si>
  <si>
    <t>05.6.0 Ochrana životného prostredia</t>
  </si>
  <si>
    <t>Obecné byty</t>
  </si>
  <si>
    <t>Ostatné nebytové priestory</t>
  </si>
  <si>
    <t>06.4.0 Verejné osvetlenie</t>
  </si>
  <si>
    <t>08.1.0 Rekreačné a športové služby</t>
  </si>
  <si>
    <t>dotácia z rozpočtu obce</t>
  </si>
  <si>
    <t>08.2.0 Kultúrne služby</t>
  </si>
  <si>
    <t>Knižnica</t>
  </si>
  <si>
    <t>odmena na dohodu</t>
  </si>
  <si>
    <t>Kronika</t>
  </si>
  <si>
    <t>Kultúrne podujatia</t>
  </si>
  <si>
    <t>Príspevok spoločenským organizáciám:</t>
  </si>
  <si>
    <t>MO Poľovnícke združenie</t>
  </si>
  <si>
    <t>08.3.0 Vysielacie a vydavateľské služby</t>
  </si>
  <si>
    <t>08.4.0 Náboženské a iné spoločen.služby</t>
  </si>
  <si>
    <t>Dom smútku - elektrická energia</t>
  </si>
  <si>
    <t>príspevok cirkvi</t>
  </si>
  <si>
    <t>09.1.2.1 Vzdelávanie</t>
  </si>
  <si>
    <t>KAPITÁLOVÉ  VÝDAVKY</t>
  </si>
  <si>
    <t>09.1.2. Vzdelávanie</t>
  </si>
  <si>
    <t>ekonom.</t>
  </si>
  <si>
    <t>klasifikác.</t>
  </si>
  <si>
    <t>cestovné</t>
  </si>
  <si>
    <t>BEŽNÉ VÝDAVKY SPOLU</t>
  </si>
  <si>
    <t>06.1.0 Bývanie a občianska vybavenosť</t>
  </si>
  <si>
    <t>06.6.0 Správa budovy s.č. 68</t>
  </si>
  <si>
    <t>07.6.0 Zdravotníctvo</t>
  </si>
  <si>
    <t>KAPITÁLOVÉ VÝDAVKY SPOLU</t>
  </si>
  <si>
    <t>klasifikácia</t>
  </si>
  <si>
    <t>Kapitálové príjmy</t>
  </si>
  <si>
    <t>Príjmy spolu</t>
  </si>
  <si>
    <t>Výdavky finančných operácií</t>
  </si>
  <si>
    <t>Výdavky spolu</t>
  </si>
  <si>
    <t>Bežné výdavky - obec</t>
  </si>
  <si>
    <t>Bežné príjmy-obec</t>
  </si>
  <si>
    <t xml:space="preserve">01.6.0 Voľby </t>
  </si>
  <si>
    <t>MO chovateľov holubov</t>
  </si>
  <si>
    <t>08.1.0. Rekreačné a športové služby</t>
  </si>
  <si>
    <t>06.2.0. Rozvoj obcí</t>
  </si>
  <si>
    <t>energie</t>
  </si>
  <si>
    <t>06.2.0 Rozvoj obcí</t>
  </si>
  <si>
    <t>10.2.0 Starostlivosť o starých občanov</t>
  </si>
  <si>
    <t>Príjmy finančných operácií - z rezervného fondu</t>
  </si>
  <si>
    <t>CELKOM HOSPODÁRENIE (príjmy - výdavky)</t>
  </si>
  <si>
    <t>02.2.0 Civilná ochrana</t>
  </si>
  <si>
    <t>odmena skladníka CO</t>
  </si>
  <si>
    <t>príjmy finančných operácií - z fondu opráv</t>
  </si>
  <si>
    <t>03.2.0 Ochrana pred požiarmi</t>
  </si>
  <si>
    <t>klimatizácia</t>
  </si>
  <si>
    <t>oplotenie cintorína</t>
  </si>
  <si>
    <t>zberný dvor-nákup kontajnerov</t>
  </si>
  <si>
    <t>08.3.0. Verejný rozhlas</t>
  </si>
  <si>
    <t>rekonštrukcia budovy č.d.3 - prípojky,úpravy</t>
  </si>
  <si>
    <t>Evidencia obyvateľstva a register adries</t>
  </si>
  <si>
    <t>projektová dokumentácia</t>
  </si>
  <si>
    <t>upravený</t>
  </si>
  <si>
    <t>Mzdy, platy  a ostatné osobné vyrovnania</t>
  </si>
  <si>
    <t>tarifný plat-starosta,pracovníci,hl.kontrol.</t>
  </si>
  <si>
    <t>odmeny-pracovníci, hl.kontrol.</t>
  </si>
  <si>
    <t>zdravotné poistenie - VšZP</t>
  </si>
  <si>
    <t>zdravotné poistenie do ostatných poisťovní</t>
  </si>
  <si>
    <t>SP nemocenské poistenie</t>
  </si>
  <si>
    <t>SP starobné poistenie</t>
  </si>
  <si>
    <t>SP úrazové poistenie</t>
  </si>
  <si>
    <t>SP invalidné poistenie</t>
  </si>
  <si>
    <t>SP poistenie v nezamestnanosti</t>
  </si>
  <si>
    <t>SP poistenie do rezervného fondu</t>
  </si>
  <si>
    <t>príspevok do doplnkovej dôchodkovej poisť.</t>
  </si>
  <si>
    <t>cestovné náhrady - zahraničné</t>
  </si>
  <si>
    <t>cestovné náhrady - tuzemské</t>
  </si>
  <si>
    <t>elektrická energia</t>
  </si>
  <si>
    <t>plyn</t>
  </si>
  <si>
    <t>vodné, stočné</t>
  </si>
  <si>
    <t xml:space="preserve">poštovné </t>
  </si>
  <si>
    <t>koncesionárske poplatky</t>
  </si>
  <si>
    <t>telefónne služby</t>
  </si>
  <si>
    <t>interiérové vybavenie</t>
  </si>
  <si>
    <t>výpočtová technika</t>
  </si>
  <si>
    <t>prevádzkové stroje a zariadenia</t>
  </si>
  <si>
    <t>odborné knihy, časopisy, publikácie</t>
  </si>
  <si>
    <t>pracovné odevy,obuv,pomôcky</t>
  </si>
  <si>
    <t>reprezentačné</t>
  </si>
  <si>
    <t>údržba a opravy výpočtovej techniky</t>
  </si>
  <si>
    <t>údržba a opravy prístrojov,zariadení,náradia</t>
  </si>
  <si>
    <t>údržba a oprava kamier</t>
  </si>
  <si>
    <t>údržba a opravy budov, priestorov, objektov</t>
  </si>
  <si>
    <t>školenie, semináre, kurzy</t>
  </si>
  <si>
    <t>všeobecné služby</t>
  </si>
  <si>
    <t>špeciálne služby - geodetické zamer.,ver.obs.</t>
  </si>
  <si>
    <t>špeciálne služby -notárske, právne služby</t>
  </si>
  <si>
    <t>poplatky banke,aktual.popl.</t>
  </si>
  <si>
    <t>Stravovanie zamestnancov</t>
  </si>
  <si>
    <t>poistenie majetku</t>
  </si>
  <si>
    <t>prídel do sociálneho fondu</t>
  </si>
  <si>
    <t>odmeny poslancom,predsedom komisií</t>
  </si>
  <si>
    <t>odmeny na dohody</t>
  </si>
  <si>
    <t>transf.Spol.úradu na staveb.činnosť z rozp.ob.</t>
  </si>
  <si>
    <t>transf.Spol.úradu na sociál.činnosť z rozp.ob.</t>
  </si>
  <si>
    <t>transfer Zariadeniu soc.služ. Križovany</t>
  </si>
  <si>
    <t>transfer na členské príspevky do združení</t>
  </si>
  <si>
    <t>odchodné</t>
  </si>
  <si>
    <t>dočasná PN</t>
  </si>
  <si>
    <t>vratka-nevyčerp. dotácia na školu v prírod</t>
  </si>
  <si>
    <t>transf.Spol.úradu na staveb.činnosť zo ŠR</t>
  </si>
  <si>
    <t>transf.Spol.úradu na cestnú dopravu zo ŠR</t>
  </si>
  <si>
    <t>transf.Spol.úradu na životné prostr.zo ŠR</t>
  </si>
  <si>
    <t>odmeny - evidencia obyvateľstva</t>
  </si>
  <si>
    <t>odmeny-register adries</t>
  </si>
  <si>
    <t>poplatok za aktual.programu Evidencia obyv.</t>
  </si>
  <si>
    <t>odmeny</t>
  </si>
  <si>
    <t>príspevok na ošatenie matrikárky</t>
  </si>
  <si>
    <t>odmeny sobášiacim a matrikárke</t>
  </si>
  <si>
    <t>reprezentačné-občerstvenie</t>
  </si>
  <si>
    <t>prepravné okrem cestovného</t>
  </si>
  <si>
    <t xml:space="preserve">stravovanie </t>
  </si>
  <si>
    <t>odmeny členom komisie a zapisovateľke</t>
  </si>
  <si>
    <t>odmeny za administratívne práce</t>
  </si>
  <si>
    <t>vrátenie nevyčerpaných prostriedkov</t>
  </si>
  <si>
    <t>príspevok do centrál.krízového fondu</t>
  </si>
  <si>
    <t>všeobecný materiál z dotácie pre DHZ</t>
  </si>
  <si>
    <t xml:space="preserve">materiál z rozpočtu obce-spoluúčasť k dotácie </t>
  </si>
  <si>
    <t>odmena za práce BOZP a OPP</t>
  </si>
  <si>
    <t>údržba ciest, chodníkov aj zimná</t>
  </si>
  <si>
    <t>dopravné značenie v obci</t>
  </si>
  <si>
    <t>poistenie čistiaceho  vozidla</t>
  </si>
  <si>
    <t>zberný dvor- elektrická energia</t>
  </si>
  <si>
    <t>stroje, prístroje, náradie, technika</t>
  </si>
  <si>
    <t>palivo do kosačiek</t>
  </si>
  <si>
    <t>oprava,údržba kosačiek a náradia</t>
  </si>
  <si>
    <t>údržba verejných priestranstiev a výsadba</t>
  </si>
  <si>
    <t>záloha na plyn</t>
  </si>
  <si>
    <t>zálohy na vodné, stočné a vyúčtovanie</t>
  </si>
  <si>
    <t>úprava nájomného bytu</t>
  </si>
  <si>
    <t>oprava,údržba,servis motor.vozidla</t>
  </si>
  <si>
    <t>poistenie motor.vozidla</t>
  </si>
  <si>
    <t>diaľničná známka</t>
  </si>
  <si>
    <t>opravy,údržba - vidiecky dom</t>
  </si>
  <si>
    <t>údržba sôch, výsadba</t>
  </si>
  <si>
    <t>údržba, opravy, servis verejného osvetlenia</t>
  </si>
  <si>
    <t>revízie zariadení</t>
  </si>
  <si>
    <t>údržba, drobné opravy z fondu opráv</t>
  </si>
  <si>
    <t>revízia zariadení</t>
  </si>
  <si>
    <t>zálohy za plyn</t>
  </si>
  <si>
    <t>obnova,doplnenie prvkov na detskom ihrisku</t>
  </si>
  <si>
    <t>údržba budovy TJ a priestorov, objektov</t>
  </si>
  <si>
    <t>odmena správcu TJ na dohodu</t>
  </si>
  <si>
    <t>príspevok na činnosť TJ</t>
  </si>
  <si>
    <t>kultúrne podujatia (poch.basy,deň mat.MDD..</t>
  </si>
  <si>
    <t>Zväz zdravotne postih. cez rozpočet obce</t>
  </si>
  <si>
    <t>knihy do knižnice</t>
  </si>
  <si>
    <t>Klub dôchodcov-príspevok na činnosť</t>
  </si>
  <si>
    <t>opravy a údržba miestneho rozhlasu</t>
  </si>
  <si>
    <t>poplatok SOZA</t>
  </si>
  <si>
    <t>opravy, údržba DS, cintorína</t>
  </si>
  <si>
    <t>posedenie pre dôchodcov</t>
  </si>
  <si>
    <t xml:space="preserve"> sponzor. od Farma na kultúru,šport,vzdelanie</t>
  </si>
  <si>
    <t>tlač publikácie Štibrányi-čerp.dotácie TTSK</t>
  </si>
  <si>
    <t>sponzor.príspevok na kultúr.-spoloč.poduj.</t>
  </si>
  <si>
    <t>sponzor.príspevok JAVYS na kult.-spol.akcie</t>
  </si>
  <si>
    <t>Klub dôchodcov-príspevok na činnosť z TTSK</t>
  </si>
  <si>
    <t>kamerový systém z dotácie MV</t>
  </si>
  <si>
    <t>územný plán obce</t>
  </si>
  <si>
    <t>kamerový systém z rozpočtu obce</t>
  </si>
  <si>
    <t>revitalizácia verejného priestranstva MAS</t>
  </si>
  <si>
    <t>príjmy finančných operácií - zábezpeka</t>
  </si>
  <si>
    <t>prostriedky na COVID-19 zo ŠR</t>
  </si>
  <si>
    <t>občerstvenie-testovanie</t>
  </si>
  <si>
    <t>prenájom stanov-testovanie</t>
  </si>
  <si>
    <t>zdravotné poistenie-sčítanie obyvat.</t>
  </si>
  <si>
    <t>sociálne poistenie-sčítanie obyvat.</t>
  </si>
  <si>
    <t>poštovné-sčítanie obyvat.</t>
  </si>
  <si>
    <t>všeobecný materiál-sčítanie obyvat.</t>
  </si>
  <si>
    <t>odmeny-sčítanie obyvat.</t>
  </si>
  <si>
    <t>prostriedky pre hasičov z TTSK</t>
  </si>
  <si>
    <t>rigoly z dotácie VUC</t>
  </si>
  <si>
    <t>vratka-nevyčerp. dotácia na stravu</t>
  </si>
  <si>
    <t>materiál,pomôcky,dezinfekcia-COVID 19 obec</t>
  </si>
  <si>
    <t>príjmy finanč.operácií škola</t>
  </si>
  <si>
    <t>príjmy finančných operácií - návratný finančný príspevok</t>
  </si>
  <si>
    <t>zvýšenie energ.hospod.HZ-spoluúčasť obce</t>
  </si>
  <si>
    <t>zvýšenie energ.hospod.HZ-dof.dotácie z MV SR</t>
  </si>
  <si>
    <t>oplot.spev.plochy pri budove PZ z NFV</t>
  </si>
  <si>
    <t>príjmy finančných operácií-dotácia na stravu z min.roku</t>
  </si>
  <si>
    <t>komunikačná infraštruktúra (internet, doména)</t>
  </si>
  <si>
    <t>licencie</t>
  </si>
  <si>
    <t>provízia za stravné lístky</t>
  </si>
  <si>
    <t>finančný príspevok na stravovanie</t>
  </si>
  <si>
    <t>rok 2020</t>
  </si>
  <si>
    <t xml:space="preserve"> rok 2020</t>
  </si>
  <si>
    <t>elektrická energia(úrad, vid.dom, has.zbroj.)</t>
  </si>
  <si>
    <t>dezinfekčný materiál COVID 19 z CKF, ŠR</t>
  </si>
  <si>
    <t>revízie plyn.zar.,has.prístr.-všetky objekty</t>
  </si>
  <si>
    <t>odstupné</t>
  </si>
  <si>
    <t>01.3.2. Sčítanie obyvateľstva</t>
  </si>
  <si>
    <t>poplatok za odchyt túlavých zvierat a výjazdy</t>
  </si>
  <si>
    <t>07.4.0 Ochrana,podpora a rozvoj verej.zdravia</t>
  </si>
  <si>
    <t>testovanie žiariče</t>
  </si>
  <si>
    <t>schválený</t>
  </si>
  <si>
    <t>softvér</t>
  </si>
  <si>
    <t>rok 2021</t>
  </si>
  <si>
    <t>výdavky na výročie založenia DHZ</t>
  </si>
  <si>
    <t>vybudovanie studne pre DHZ</t>
  </si>
  <si>
    <t>Cycling Club Dudváh-občianske združenie</t>
  </si>
  <si>
    <t>05.2.0 Nakladanie s odpadovými vodami</t>
  </si>
  <si>
    <t>Kanalizácia - stavba</t>
  </si>
  <si>
    <t>kanalizácia z transféru od TAVOSu</t>
  </si>
  <si>
    <t>PD na stavbu materskej školy</t>
  </si>
  <si>
    <t>rok 2022</t>
  </si>
  <si>
    <t>rok 2023</t>
  </si>
  <si>
    <t>rok 2024</t>
  </si>
  <si>
    <t>zdravotné poistenie VšZP</t>
  </si>
  <si>
    <t>VÝDAVKY Z FINANČNÝCH OPERÁCIÍ</t>
  </si>
  <si>
    <t>vrátená zábezpeka nájomného na byt</t>
  </si>
  <si>
    <t>FINANČNÉ OPERÁCIE SPOLU</t>
  </si>
  <si>
    <t>príjmy finančných operácií - prostr. z minulých rokov</t>
  </si>
  <si>
    <t xml:space="preserve">Bežné príjmy-škola  </t>
  </si>
  <si>
    <t xml:space="preserve">Bežné výdavky - škola  </t>
  </si>
  <si>
    <t>REKAPITULÁCIA  PRÍJMOV  A  VÝDAVKOV</t>
  </si>
  <si>
    <t>PREBYTOK/SCHODOK BEŽNÉHO ROZPOČTU</t>
  </si>
  <si>
    <t>PRÍJMY</t>
  </si>
  <si>
    <t>VÝDAVKY</t>
  </si>
  <si>
    <t>PREBYTOK BEŽNÉHO ROZPOČTU</t>
  </si>
  <si>
    <t>PREBYTOK/SCHODOK KAPITÁLOVÉHO ROZPOČTU</t>
  </si>
  <si>
    <t>SCHODOK KAPITÁLOVÉHO ROZPOČTU</t>
  </si>
  <si>
    <t>stavba materskej školy</t>
  </si>
  <si>
    <t>Kapitálové výdavky - obec</t>
  </si>
  <si>
    <t>Kapitálové výdavky - škola</t>
  </si>
  <si>
    <t>oplotenie zberného dvora</t>
  </si>
  <si>
    <t>poukážka pre dôchodcov 65 a viac ročných</t>
  </si>
  <si>
    <t>Návrh schválil: Ing. Ivan Dobrovodský - starosta obce</t>
  </si>
  <si>
    <t>Slovenský zväz včelárov</t>
  </si>
  <si>
    <t>642014/11UA</t>
  </si>
  <si>
    <t>príspevok na ubytovanie pre odídencov z Ukrajiny</t>
  </si>
  <si>
    <t>637004/45</t>
  </si>
  <si>
    <t>tlač publikácie zo sponzorského</t>
  </si>
  <si>
    <t>renovácia eurookien</t>
  </si>
  <si>
    <t>dobrovoľnícka činnosť - testovanie</t>
  </si>
  <si>
    <t>rok 2025</t>
  </si>
  <si>
    <t>rok2021</t>
  </si>
  <si>
    <t xml:space="preserve"> rok 2022</t>
  </si>
  <si>
    <t>717001/71</t>
  </si>
  <si>
    <t>stavba materskej školy z poplatku za rozvoj</t>
  </si>
  <si>
    <t>oceľový kontajner na zberný dvor</t>
  </si>
  <si>
    <t>biologicky rozlož.odpad z environm. fondu</t>
  </si>
  <si>
    <t>odpady z environmen.fondu-FCC</t>
  </si>
  <si>
    <t>717001/43</t>
  </si>
  <si>
    <t>stavba MŠ financovaná z predaja pozemkov</t>
  </si>
  <si>
    <t>retenčná nádoba  DHZ</t>
  </si>
  <si>
    <t>rozšírenie zberného dvora</t>
  </si>
  <si>
    <t>717001/46</t>
  </si>
  <si>
    <t>detské ihrisko v škole</t>
  </si>
  <si>
    <t>školenia, kurzy, lekárske prehliadky</t>
  </si>
  <si>
    <t>revízie elektro centrál,rebríkov,hasiac.zariadení</t>
  </si>
  <si>
    <t>poistenie hasičského auta, vozíka</t>
  </si>
  <si>
    <t>záručná prehliadka IVECO</t>
  </si>
  <si>
    <t>vývoz biolog.rozložit.kuchyň.odpadu-Fidelity</t>
  </si>
  <si>
    <t>vývoz zelene-Hamos</t>
  </si>
  <si>
    <t>vývoz odpadu-FCC</t>
  </si>
  <si>
    <t>nájom a vývoz 1100 l nádob-FCC</t>
  </si>
  <si>
    <t>vývoz kontajnera z cintorína-FCC</t>
  </si>
  <si>
    <t>vývoz kontajnerov zo zberného dvora-NADEX</t>
  </si>
  <si>
    <t>uloženie odpadu-FCC (všetky faktúry od FCC)</t>
  </si>
  <si>
    <t>materiál-evidencia obyvateľstva</t>
  </si>
  <si>
    <t>pohonné hmoty do auta-FIAT,čistiace vozidlo</t>
  </si>
  <si>
    <t>údržba strojov  a mot.vozidiel</t>
  </si>
  <si>
    <t>spevnené plochy v škole</t>
  </si>
  <si>
    <t>1.-2. splátka- návratný finančný príspevok</t>
  </si>
  <si>
    <t>KZ46/713004</t>
  </si>
  <si>
    <t>KZ46/716000</t>
  </si>
  <si>
    <t>KZ46/717002</t>
  </si>
  <si>
    <t>KZ46/711001</t>
  </si>
  <si>
    <t>nákup pozemkov z rezevného fondu</t>
  </si>
  <si>
    <t>nákup čerpadla z rezervného fondu</t>
  </si>
  <si>
    <t>autobusové zastávky z rezervného fondu</t>
  </si>
  <si>
    <t>rekonštr., obnova chodníkov a MK z rezervného f.</t>
  </si>
  <si>
    <t>nákup kosačiek, krovinorez, fréza z rez.fondu</t>
  </si>
  <si>
    <t>PD-rekonštrukcia budovy č.d.3 z rezervného fondu</t>
  </si>
  <si>
    <t xml:space="preserve">V súlade so zákonom č. 369/1990 Zb. o obecnom zriadení v znení neskorších predpisov predložila obec na úradnej tabuli návrh rozpočtu na roky </t>
  </si>
  <si>
    <t>Návrh rozpočtu bol zverejnený na úradnej tabuli a webstránke obce dňa: 25.11.2022</t>
  </si>
  <si>
    <t xml:space="preserve">2023 - 2025 k verejnému vyjadreniu. Návrh rozpočtu po uplynutí lehoty zverejnenia bol prerokovaný a schválený na zasadnutí Obecného zastupiteľstva </t>
  </si>
  <si>
    <t>vo Vlčkovciach uznesením číslo 58/2022 dňa 12.12.2022.</t>
  </si>
  <si>
    <t>SCHVÁLENÝ ROZPOČET OBCE VLČKOVCE NA ROKY 2023, 2024,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</si>
</sst>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0" fontId="0" fillId="0" borderId="4" xfId="0" applyBorder="1"/>
    <xf numFmtId="0" fontId="0" fillId="0" borderId="5" xfId="0" applyBorder="1"/>
    <xf numFmtId="0" fontId="0" fillId="2" borderId="1" xfId="0" applyFill="1" applyBorder="1"/>
    <xf numFmtId="0" fontId="4" fillId="2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14" fontId="4" fillId="2" borderId="1" xfId="0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4" borderId="1" xfId="0" applyFill="1" applyBorder="1"/>
    <xf numFmtId="0" fontId="1" fillId="2" borderId="1" xfId="0" applyFont="1" applyFill="1" applyBorder="1"/>
    <xf numFmtId="49" fontId="4" fillId="2" borderId="1" xfId="0" applyNumberFormat="1" applyFont="1" applyFill="1" applyBorder="1"/>
    <xf numFmtId="14" fontId="0" fillId="0" borderId="1" xfId="0" applyNumberFormat="1" applyBorder="1"/>
    <xf numFmtId="0" fontId="0" fillId="5" borderId="1" xfId="0" applyFill="1" applyBorder="1"/>
    <xf numFmtId="0" fontId="2" fillId="5" borderId="1" xfId="0" applyFont="1" applyFill="1" applyBorder="1"/>
    <xf numFmtId="0" fontId="5" fillId="5" borderId="1" xfId="0" applyFont="1" applyFill="1" applyBorder="1"/>
    <xf numFmtId="0" fontId="1" fillId="6" borderId="3" xfId="0" applyFont="1" applyFill="1" applyBorder="1"/>
    <xf numFmtId="0" fontId="1" fillId="6" borderId="7" xfId="0" applyFont="1" applyFill="1" applyBorder="1"/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/>
    <xf numFmtId="165" fontId="0" fillId="0" borderId="1" xfId="0" applyNumberFormat="1" applyBorder="1"/>
    <xf numFmtId="165" fontId="0" fillId="4" borderId="1" xfId="0" applyNumberFormat="1" applyFill="1" applyBorder="1"/>
    <xf numFmtId="165" fontId="1" fillId="3" borderId="1" xfId="0" applyNumberFormat="1" applyFont="1" applyFill="1" applyBorder="1"/>
    <xf numFmtId="165" fontId="1" fillId="2" borderId="1" xfId="0" applyNumberFormat="1" applyFont="1" applyFill="1" applyBorder="1"/>
    <xf numFmtId="4" fontId="1" fillId="2" borderId="1" xfId="0" applyNumberFormat="1" applyFont="1" applyFill="1" applyBorder="1"/>
    <xf numFmtId="4" fontId="0" fillId="3" borderId="1" xfId="0" applyNumberFormat="1" applyFill="1" applyBorder="1"/>
    <xf numFmtId="4" fontId="0" fillId="0" borderId="1" xfId="0" applyNumberFormat="1" applyBorder="1"/>
    <xf numFmtId="4" fontId="5" fillId="5" borderId="1" xfId="0" applyNumberFormat="1" applyFont="1" applyFill="1" applyBorder="1"/>
    <xf numFmtId="4" fontId="1" fillId="2" borderId="8" xfId="0" applyNumberFormat="1" applyFont="1" applyFill="1" applyBorder="1"/>
    <xf numFmtId="4" fontId="0" fillId="0" borderId="8" xfId="0" applyNumberFormat="1" applyBorder="1"/>
    <xf numFmtId="4" fontId="0" fillId="2" borderId="1" xfId="0" applyNumberFormat="1" applyFill="1" applyBorder="1"/>
    <xf numFmtId="4" fontId="1" fillId="5" borderId="1" xfId="0" applyNumberFormat="1" applyFont="1" applyFill="1" applyBorder="1"/>
    <xf numFmtId="4" fontId="0" fillId="0" borderId="0" xfId="0" applyNumberFormat="1"/>
    <xf numFmtId="4" fontId="0" fillId="4" borderId="1" xfId="0" applyNumberFormat="1" applyFill="1" applyBorder="1"/>
    <xf numFmtId="0" fontId="5" fillId="0" borderId="0" xfId="0" applyFont="1"/>
    <xf numFmtId="4" fontId="1" fillId="0" borderId="0" xfId="0" applyNumberFormat="1" applyFont="1"/>
    <xf numFmtId="4" fontId="1" fillId="6" borderId="1" xfId="0" applyNumberFormat="1" applyFont="1" applyFill="1" applyBorder="1"/>
    <xf numFmtId="0" fontId="2" fillId="5" borderId="8" xfId="0" applyFont="1" applyFill="1" applyBorder="1"/>
    <xf numFmtId="0" fontId="2" fillId="5" borderId="10" xfId="0" applyFont="1" applyFill="1" applyBorder="1"/>
    <xf numFmtId="0" fontId="2" fillId="0" borderId="0" xfId="0" applyFont="1"/>
    <xf numFmtId="4" fontId="5" fillId="0" borderId="0" xfId="0" applyNumberFormat="1" applyFont="1"/>
    <xf numFmtId="3" fontId="0" fillId="0" borderId="1" xfId="0" applyNumberFormat="1" applyBorder="1"/>
    <xf numFmtId="3" fontId="1" fillId="2" borderId="1" xfId="0" applyNumberFormat="1" applyFont="1" applyFill="1" applyBorder="1"/>
    <xf numFmtId="3" fontId="0" fillId="0" borderId="8" xfId="0" applyNumberFormat="1" applyBorder="1"/>
    <xf numFmtId="4" fontId="1" fillId="0" borderId="1" xfId="0" applyNumberFormat="1" applyFont="1" applyBorder="1"/>
    <xf numFmtId="3" fontId="1" fillId="5" borderId="1" xfId="0" applyNumberFormat="1" applyFont="1" applyFill="1" applyBorder="1"/>
    <xf numFmtId="4" fontId="6" fillId="0" borderId="1" xfId="0" applyNumberFormat="1" applyFont="1" applyBorder="1"/>
    <xf numFmtId="3" fontId="0" fillId="5" borderId="1" xfId="0" applyNumberFormat="1" applyFill="1" applyBorder="1"/>
    <xf numFmtId="3" fontId="0" fillId="5" borderId="8" xfId="0" applyNumberFormat="1" applyFill="1" applyBorder="1"/>
    <xf numFmtId="4" fontId="0" fillId="5" borderId="1" xfId="0" applyNumberFormat="1" applyFill="1" applyBorder="1"/>
    <xf numFmtId="0" fontId="0" fillId="7" borderId="1" xfId="0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49" fontId="0" fillId="0" borderId="0" xfId="0" applyNumberFormat="1"/>
    <xf numFmtId="3" fontId="0" fillId="8" borderId="1" xfId="0" applyNumberFormat="1" applyFill="1" applyBorder="1"/>
    <xf numFmtId="165" fontId="0" fillId="0" borderId="4" xfId="0" applyNumberFormat="1" applyBorder="1"/>
    <xf numFmtId="4" fontId="0" fillId="0" borderId="4" xfId="0" applyNumberFormat="1" applyBorder="1"/>
    <xf numFmtId="3" fontId="0" fillId="5" borderId="4" xfId="0" applyNumberFormat="1" applyFill="1" applyBorder="1"/>
    <xf numFmtId="3" fontId="0" fillId="0" borderId="4" xfId="0" applyNumberFormat="1" applyBorder="1"/>
    <xf numFmtId="165" fontId="0" fillId="0" borderId="11" xfId="0" applyNumberFormat="1" applyBorder="1"/>
    <xf numFmtId="4" fontId="0" fillId="0" borderId="11" xfId="0" applyNumberFormat="1" applyBorder="1"/>
    <xf numFmtId="3" fontId="0" fillId="0" borderId="11" xfId="0" applyNumberFormat="1" applyBorder="1"/>
    <xf numFmtId="0" fontId="0" fillId="0" borderId="1" xfId="0" applyBorder="1" applyAlignment="1">
      <alignment horizontal="center"/>
    </xf>
    <xf numFmtId="4" fontId="1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7" fillId="6" borderId="1" xfId="0" applyNumberFormat="1" applyFont="1" applyFill="1" applyBorder="1"/>
    <xf numFmtId="4" fontId="8" fillId="0" borderId="1" xfId="0" applyNumberFormat="1" applyFont="1" applyBorder="1"/>
    <xf numFmtId="164" fontId="7" fillId="2" borderId="1" xfId="0" applyNumberFormat="1" applyFont="1" applyFill="1" applyBorder="1"/>
    <xf numFmtId="165" fontId="8" fillId="0" borderId="1" xfId="0" applyNumberFormat="1" applyFont="1" applyBorder="1"/>
    <xf numFmtId="165" fontId="8" fillId="4" borderId="1" xfId="0" applyNumberFormat="1" applyFont="1" applyFill="1" applyBorder="1"/>
    <xf numFmtId="4" fontId="8" fillId="0" borderId="8" xfId="0" applyNumberFormat="1" applyFont="1" applyBorder="1"/>
    <xf numFmtId="0" fontId="0" fillId="0" borderId="11" xfId="0" applyBorder="1"/>
    <xf numFmtId="165" fontId="0" fillId="0" borderId="0" xfId="0" applyNumberFormat="1"/>
    <xf numFmtId="3" fontId="1" fillId="6" borderId="1" xfId="0" applyNumberFormat="1" applyFont="1" applyFill="1" applyBorder="1"/>
    <xf numFmtId="3" fontId="1" fillId="5" borderId="8" xfId="0" applyNumberFormat="1" applyFont="1" applyFill="1" applyBorder="1"/>
    <xf numFmtId="3" fontId="1" fillId="7" borderId="1" xfId="0" applyNumberFormat="1" applyFont="1" applyFill="1" applyBorder="1"/>
    <xf numFmtId="0" fontId="0" fillId="2" borderId="1" xfId="0" applyFill="1" applyBorder="1" applyAlignment="1">
      <alignment horizontal="center"/>
    </xf>
    <xf numFmtId="4" fontId="1" fillId="5" borderId="8" xfId="0" applyNumberFormat="1" applyFont="1" applyFill="1" applyBorder="1"/>
    <xf numFmtId="4" fontId="7" fillId="6" borderId="8" xfId="0" applyNumberFormat="1" applyFont="1" applyFill="1" applyBorder="1"/>
    <xf numFmtId="4" fontId="1" fillId="6" borderId="8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8"/>
  <sheetViews>
    <sheetView tabSelected="1" topLeftCell="A196" zoomScaleNormal="100" workbookViewId="0">
      <selection activeCell="K10" sqref="K10"/>
    </sheetView>
  </sheetViews>
  <sheetFormatPr defaultRowHeight="15" x14ac:dyDescent="0.25"/>
  <cols>
    <col min="1" max="1" width="11.5703125" customWidth="1"/>
    <col min="2" max="2" width="41.85546875" customWidth="1"/>
    <col min="3" max="3" width="11.5703125" customWidth="1"/>
    <col min="4" max="4" width="11.5703125" style="40" customWidth="1"/>
    <col min="5" max="5" width="11.7109375" customWidth="1"/>
    <col min="6" max="6" width="12" customWidth="1"/>
    <col min="7" max="8" width="11" customWidth="1"/>
    <col min="9" max="9" width="12" customWidth="1"/>
  </cols>
  <sheetData>
    <row r="1" spans="1:9" ht="18.75" x14ac:dyDescent="0.3">
      <c r="A1" s="99" t="s">
        <v>294</v>
      </c>
      <c r="B1" s="99"/>
      <c r="C1" s="99"/>
      <c r="D1" s="99"/>
      <c r="E1" s="99"/>
      <c r="F1" s="99"/>
      <c r="G1" s="99"/>
      <c r="H1" s="99"/>
      <c r="I1" s="99"/>
    </row>
    <row r="3" spans="1:9" x14ac:dyDescent="0.25">
      <c r="A3" s="5" t="s">
        <v>33</v>
      </c>
      <c r="B3" s="94" t="s">
        <v>2</v>
      </c>
      <c r="C3" s="72" t="s">
        <v>0</v>
      </c>
      <c r="D3" s="52" t="s">
        <v>0</v>
      </c>
      <c r="E3" s="72" t="s">
        <v>210</v>
      </c>
      <c r="F3" s="72" t="s">
        <v>68</v>
      </c>
      <c r="G3" s="96" t="s">
        <v>1</v>
      </c>
      <c r="H3" s="97"/>
      <c r="I3" s="98"/>
    </row>
    <row r="4" spans="1:9" x14ac:dyDescent="0.25">
      <c r="A4" s="6" t="s">
        <v>34</v>
      </c>
      <c r="B4" s="95"/>
      <c r="C4" s="72" t="s">
        <v>200</v>
      </c>
      <c r="D4" s="75" t="s">
        <v>212</v>
      </c>
      <c r="E4" s="72" t="s">
        <v>220</v>
      </c>
      <c r="F4" s="72" t="s">
        <v>220</v>
      </c>
      <c r="G4" s="74" t="s">
        <v>221</v>
      </c>
      <c r="H4" s="72" t="s">
        <v>222</v>
      </c>
      <c r="I4" s="72" t="s">
        <v>250</v>
      </c>
    </row>
    <row r="5" spans="1:9" x14ac:dyDescent="0.25">
      <c r="A5" s="7"/>
      <c r="B5" s="8" t="s">
        <v>3</v>
      </c>
      <c r="C5" s="81">
        <f t="shared" ref="C5:I5" si="0">SUM(C6:C74)</f>
        <v>314350.81</v>
      </c>
      <c r="D5" s="81">
        <f t="shared" si="0"/>
        <v>303067.01999999996</v>
      </c>
      <c r="E5" s="81">
        <f t="shared" si="0"/>
        <v>436161</v>
      </c>
      <c r="F5" s="81">
        <f t="shared" si="0"/>
        <v>451204.7</v>
      </c>
      <c r="G5" s="81">
        <f t="shared" si="0"/>
        <v>414361</v>
      </c>
      <c r="H5" s="81">
        <f t="shared" si="0"/>
        <v>413211</v>
      </c>
      <c r="I5" s="81">
        <f t="shared" si="0"/>
        <v>413261</v>
      </c>
    </row>
    <row r="6" spans="1:9" x14ac:dyDescent="0.25">
      <c r="A6" s="1">
        <v>611000</v>
      </c>
      <c r="B6" s="1" t="s">
        <v>70</v>
      </c>
      <c r="C6" s="82">
        <v>144900</v>
      </c>
      <c r="D6" s="34">
        <v>148470.89000000001</v>
      </c>
      <c r="E6" s="83">
        <v>170000</v>
      </c>
      <c r="F6" s="82">
        <v>170000</v>
      </c>
      <c r="G6" s="55">
        <v>180000</v>
      </c>
      <c r="H6" s="49">
        <v>190000</v>
      </c>
      <c r="I6" s="49">
        <v>190000</v>
      </c>
    </row>
    <row r="7" spans="1:9" x14ac:dyDescent="0.25">
      <c r="A7" s="1">
        <v>614000</v>
      </c>
      <c r="B7" s="1" t="s">
        <v>71</v>
      </c>
      <c r="C7" s="28">
        <v>13912</v>
      </c>
      <c r="D7" s="34">
        <v>14879.04</v>
      </c>
      <c r="E7" s="29">
        <v>17000</v>
      </c>
      <c r="F7" s="28">
        <v>17000</v>
      </c>
      <c r="G7" s="55">
        <v>17000</v>
      </c>
      <c r="H7" s="49">
        <v>18000</v>
      </c>
      <c r="I7" s="49">
        <v>18000</v>
      </c>
    </row>
    <row r="8" spans="1:9" x14ac:dyDescent="0.25">
      <c r="A8" s="1">
        <v>621000</v>
      </c>
      <c r="B8" s="1" t="s">
        <v>72</v>
      </c>
      <c r="C8" s="28">
        <v>11613.09</v>
      </c>
      <c r="D8" s="34">
        <v>11381.1</v>
      </c>
      <c r="E8" s="29">
        <v>20000</v>
      </c>
      <c r="F8" s="28">
        <v>20000</v>
      </c>
      <c r="G8" s="55">
        <v>18000</v>
      </c>
      <c r="H8" s="49">
        <v>19000</v>
      </c>
      <c r="I8" s="49">
        <v>19000</v>
      </c>
    </row>
    <row r="9" spans="1:9" x14ac:dyDescent="0.25">
      <c r="A9" s="1">
        <v>623000</v>
      </c>
      <c r="B9" s="1" t="s">
        <v>73</v>
      </c>
      <c r="C9" s="28">
        <v>2961.29</v>
      </c>
      <c r="D9" s="34">
        <v>3066.88</v>
      </c>
      <c r="E9" s="29">
        <v>3250</v>
      </c>
      <c r="F9" s="28">
        <v>3250</v>
      </c>
      <c r="G9" s="55">
        <v>2500</v>
      </c>
      <c r="H9" s="49">
        <v>2600</v>
      </c>
      <c r="I9" s="49">
        <v>2600</v>
      </c>
    </row>
    <row r="10" spans="1:9" x14ac:dyDescent="0.25">
      <c r="A10" s="1">
        <v>625001</v>
      </c>
      <c r="B10" s="1" t="s">
        <v>74</v>
      </c>
      <c r="C10" s="28">
        <v>2301.3000000000002</v>
      </c>
      <c r="D10" s="34">
        <v>2297.67</v>
      </c>
      <c r="E10" s="29">
        <v>3250</v>
      </c>
      <c r="F10" s="28">
        <v>3250</v>
      </c>
      <c r="G10" s="55">
        <v>2900</v>
      </c>
      <c r="H10" s="49">
        <v>2950</v>
      </c>
      <c r="I10" s="49">
        <v>2950</v>
      </c>
    </row>
    <row r="11" spans="1:9" x14ac:dyDescent="0.25">
      <c r="A11" s="1">
        <v>625002</v>
      </c>
      <c r="B11" s="1" t="s">
        <v>75</v>
      </c>
      <c r="C11" s="28">
        <v>23817.1</v>
      </c>
      <c r="D11" s="34">
        <v>23960.02</v>
      </c>
      <c r="E11" s="29">
        <v>33000</v>
      </c>
      <c r="F11" s="28">
        <v>33000</v>
      </c>
      <c r="G11" s="55">
        <v>29000</v>
      </c>
      <c r="H11" s="49">
        <v>29500</v>
      </c>
      <c r="I11" s="49">
        <v>29500</v>
      </c>
    </row>
    <row r="12" spans="1:9" x14ac:dyDescent="0.25">
      <c r="A12" s="1">
        <v>625003</v>
      </c>
      <c r="B12" s="1" t="s">
        <v>76</v>
      </c>
      <c r="C12" s="28">
        <v>1369.65</v>
      </c>
      <c r="D12" s="34">
        <v>1376.5</v>
      </c>
      <c r="E12" s="29">
        <v>2000</v>
      </c>
      <c r="F12" s="28">
        <v>2000</v>
      </c>
      <c r="G12" s="55">
        <v>1650</v>
      </c>
      <c r="H12" s="49">
        <v>1700</v>
      </c>
      <c r="I12" s="49">
        <v>1750</v>
      </c>
    </row>
    <row r="13" spans="1:9" x14ac:dyDescent="0.25">
      <c r="A13" s="1">
        <v>625004</v>
      </c>
      <c r="B13" s="1" t="s">
        <v>77</v>
      </c>
      <c r="C13" s="28">
        <v>4046.41</v>
      </c>
      <c r="D13" s="34">
        <v>4118.43</v>
      </c>
      <c r="E13" s="29">
        <v>7000</v>
      </c>
      <c r="F13" s="28">
        <v>7000</v>
      </c>
      <c r="G13" s="55">
        <v>6200</v>
      </c>
      <c r="H13" s="49">
        <v>6300</v>
      </c>
      <c r="I13" s="49">
        <v>6300</v>
      </c>
    </row>
    <row r="14" spans="1:9" x14ac:dyDescent="0.25">
      <c r="A14" s="1">
        <v>625005</v>
      </c>
      <c r="B14" s="1" t="s">
        <v>78</v>
      </c>
      <c r="C14" s="28">
        <v>1294.3399999999999</v>
      </c>
      <c r="D14" s="34">
        <v>1303.1199999999999</v>
      </c>
      <c r="E14" s="29">
        <v>2400</v>
      </c>
      <c r="F14" s="28">
        <v>2400</v>
      </c>
      <c r="G14" s="55">
        <v>2100</v>
      </c>
      <c r="H14" s="49">
        <v>2150</v>
      </c>
      <c r="I14" s="49">
        <v>2150</v>
      </c>
    </row>
    <row r="15" spans="1:9" x14ac:dyDescent="0.25">
      <c r="A15" s="1">
        <v>625007</v>
      </c>
      <c r="B15" s="1" t="s">
        <v>79</v>
      </c>
      <c r="C15" s="28">
        <v>8077.6</v>
      </c>
      <c r="D15" s="34">
        <v>8128.02</v>
      </c>
      <c r="E15" s="29">
        <v>11500</v>
      </c>
      <c r="F15" s="28">
        <v>11500</v>
      </c>
      <c r="G15" s="55">
        <v>9800</v>
      </c>
      <c r="H15" s="49">
        <v>10000</v>
      </c>
      <c r="I15" s="49">
        <v>10000</v>
      </c>
    </row>
    <row r="16" spans="1:9" x14ac:dyDescent="0.25">
      <c r="A16" s="1">
        <v>627000</v>
      </c>
      <c r="B16" s="1" t="s">
        <v>80</v>
      </c>
      <c r="C16" s="28">
        <v>2550.9899999999998</v>
      </c>
      <c r="D16" s="34">
        <v>2454.84</v>
      </c>
      <c r="E16" s="29">
        <v>4000</v>
      </c>
      <c r="F16" s="28">
        <v>4000</v>
      </c>
      <c r="G16" s="55">
        <v>4000</v>
      </c>
      <c r="H16" s="49">
        <v>4000</v>
      </c>
      <c r="I16" s="49">
        <v>4000</v>
      </c>
    </row>
    <row r="17" spans="1:9" x14ac:dyDescent="0.25">
      <c r="A17" s="1">
        <v>631001</v>
      </c>
      <c r="B17" s="1" t="s">
        <v>82</v>
      </c>
      <c r="C17" s="28">
        <v>2515.5500000000002</v>
      </c>
      <c r="D17" s="34">
        <v>3076.01</v>
      </c>
      <c r="E17" s="28">
        <v>3500</v>
      </c>
      <c r="F17" s="28">
        <v>3500</v>
      </c>
      <c r="G17" s="55">
        <v>5000</v>
      </c>
      <c r="H17" s="49">
        <v>5000</v>
      </c>
      <c r="I17" s="49">
        <v>5000</v>
      </c>
    </row>
    <row r="18" spans="1:9" x14ac:dyDescent="0.25">
      <c r="A18" s="1">
        <v>632002</v>
      </c>
      <c r="B18" s="1" t="s">
        <v>81</v>
      </c>
      <c r="C18" s="28">
        <v>0</v>
      </c>
      <c r="D18" s="34">
        <v>0</v>
      </c>
      <c r="E18" s="28">
        <v>0</v>
      </c>
      <c r="F18" s="28">
        <v>0</v>
      </c>
      <c r="G18" s="55">
        <v>1000</v>
      </c>
      <c r="H18" s="49"/>
      <c r="I18" s="49"/>
    </row>
    <row r="19" spans="1:9" x14ac:dyDescent="0.25">
      <c r="A19" s="1">
        <v>632001</v>
      </c>
      <c r="B19" s="1" t="s">
        <v>202</v>
      </c>
      <c r="C19" s="28">
        <v>2927.91</v>
      </c>
      <c r="D19" s="34">
        <v>3637.99</v>
      </c>
      <c r="E19" s="28">
        <v>5000</v>
      </c>
      <c r="F19" s="28">
        <v>5000</v>
      </c>
      <c r="G19" s="55">
        <v>5000</v>
      </c>
      <c r="H19" s="49">
        <v>5000</v>
      </c>
      <c r="I19" s="49">
        <v>5000</v>
      </c>
    </row>
    <row r="20" spans="1:9" x14ac:dyDescent="0.25">
      <c r="A20" s="1">
        <v>632001</v>
      </c>
      <c r="B20" s="1" t="s">
        <v>84</v>
      </c>
      <c r="C20" s="28">
        <v>6193.54</v>
      </c>
      <c r="D20" s="34">
        <v>4899.47</v>
      </c>
      <c r="E20" s="28">
        <v>9000</v>
      </c>
      <c r="F20" s="28">
        <v>9000</v>
      </c>
      <c r="G20" s="55">
        <v>9000</v>
      </c>
      <c r="H20" s="49">
        <v>9500</v>
      </c>
      <c r="I20" s="49">
        <v>9500</v>
      </c>
    </row>
    <row r="21" spans="1:9" x14ac:dyDescent="0.25">
      <c r="A21" s="1">
        <v>632002</v>
      </c>
      <c r="B21" s="1" t="s">
        <v>85</v>
      </c>
      <c r="C21" s="28">
        <v>102.62</v>
      </c>
      <c r="D21" s="34">
        <v>18.309999999999999</v>
      </c>
      <c r="E21" s="28">
        <v>500</v>
      </c>
      <c r="F21" s="28">
        <v>500</v>
      </c>
      <c r="G21" s="55">
        <v>500</v>
      </c>
      <c r="H21" s="49">
        <v>500</v>
      </c>
      <c r="I21" s="49">
        <v>500</v>
      </c>
    </row>
    <row r="22" spans="1:9" x14ac:dyDescent="0.25">
      <c r="A22" s="1">
        <v>632003</v>
      </c>
      <c r="B22" s="1" t="s">
        <v>86</v>
      </c>
      <c r="C22" s="28">
        <v>543.07000000000005</v>
      </c>
      <c r="D22" s="34">
        <v>978.9</v>
      </c>
      <c r="E22" s="28">
        <v>1400</v>
      </c>
      <c r="F22" s="28">
        <v>1400</v>
      </c>
      <c r="G22" s="55">
        <v>1200</v>
      </c>
      <c r="H22" s="49">
        <v>1200</v>
      </c>
      <c r="I22" s="49">
        <v>1200</v>
      </c>
    </row>
    <row r="23" spans="1:9" x14ac:dyDescent="0.25">
      <c r="A23" s="1">
        <v>632003</v>
      </c>
      <c r="B23" s="1" t="s">
        <v>87</v>
      </c>
      <c r="C23" s="28">
        <v>222.96</v>
      </c>
      <c r="D23" s="34">
        <v>222.96</v>
      </c>
      <c r="E23" s="28">
        <v>223</v>
      </c>
      <c r="F23" s="28">
        <v>223</v>
      </c>
      <c r="G23" s="55">
        <v>223</v>
      </c>
      <c r="H23" s="49">
        <v>223</v>
      </c>
      <c r="I23" s="49">
        <v>223</v>
      </c>
    </row>
    <row r="24" spans="1:9" x14ac:dyDescent="0.25">
      <c r="A24" s="1">
        <v>632004</v>
      </c>
      <c r="B24" s="1" t="s">
        <v>196</v>
      </c>
      <c r="C24" s="28"/>
      <c r="D24" s="34">
        <v>0</v>
      </c>
      <c r="E24" s="28">
        <v>1200</v>
      </c>
      <c r="F24" s="28">
        <v>1200</v>
      </c>
      <c r="G24" s="55">
        <v>1200</v>
      </c>
      <c r="H24" s="49">
        <v>1200</v>
      </c>
      <c r="I24" s="49">
        <v>1200</v>
      </c>
    </row>
    <row r="25" spans="1:9" x14ac:dyDescent="0.25">
      <c r="A25" s="1">
        <v>632005</v>
      </c>
      <c r="B25" s="1" t="s">
        <v>88</v>
      </c>
      <c r="C25" s="28">
        <v>793.17</v>
      </c>
      <c r="D25" s="34">
        <v>733.78</v>
      </c>
      <c r="E25" s="28">
        <v>1400</v>
      </c>
      <c r="F25" s="28">
        <v>1400</v>
      </c>
      <c r="G25" s="55">
        <v>1400</v>
      </c>
      <c r="H25" s="49">
        <v>1400</v>
      </c>
      <c r="I25" s="49">
        <v>1400</v>
      </c>
    </row>
    <row r="26" spans="1:9" x14ac:dyDescent="0.25">
      <c r="A26" s="1">
        <v>633001</v>
      </c>
      <c r="B26" s="1" t="s">
        <v>89</v>
      </c>
      <c r="C26" s="28">
        <v>768.57</v>
      </c>
      <c r="D26" s="34">
        <v>1065.17</v>
      </c>
      <c r="E26" s="28">
        <v>2000</v>
      </c>
      <c r="F26" s="28">
        <v>2000</v>
      </c>
      <c r="G26" s="55">
        <v>2000</v>
      </c>
      <c r="H26" s="49">
        <v>2000</v>
      </c>
      <c r="I26" s="49">
        <v>2000</v>
      </c>
    </row>
    <row r="27" spans="1:9" x14ac:dyDescent="0.25">
      <c r="A27" s="1">
        <v>633002</v>
      </c>
      <c r="B27" s="1" t="s">
        <v>90</v>
      </c>
      <c r="C27" s="28">
        <v>140.4</v>
      </c>
      <c r="D27" s="34">
        <v>0</v>
      </c>
      <c r="E27" s="28">
        <v>2000</v>
      </c>
      <c r="F27" s="28">
        <v>2000</v>
      </c>
      <c r="G27" s="55">
        <v>2000</v>
      </c>
      <c r="H27" s="49">
        <v>2000</v>
      </c>
      <c r="I27" s="49">
        <v>2000</v>
      </c>
    </row>
    <row r="28" spans="1:9" x14ac:dyDescent="0.25">
      <c r="A28" s="1">
        <v>633004</v>
      </c>
      <c r="B28" s="1" t="s">
        <v>91</v>
      </c>
      <c r="C28" s="28"/>
      <c r="D28" s="34">
        <v>437.04</v>
      </c>
      <c r="E28" s="28">
        <v>1000</v>
      </c>
      <c r="F28" s="28">
        <v>1000</v>
      </c>
      <c r="G28" s="55">
        <v>1000</v>
      </c>
      <c r="H28" s="49">
        <v>1000</v>
      </c>
      <c r="I28" s="49">
        <v>1000</v>
      </c>
    </row>
    <row r="29" spans="1:9" x14ac:dyDescent="0.25">
      <c r="A29" s="1">
        <v>633006</v>
      </c>
      <c r="B29" s="1" t="s">
        <v>4</v>
      </c>
      <c r="C29" s="28">
        <v>1783.77</v>
      </c>
      <c r="D29" s="34">
        <v>5522.45</v>
      </c>
      <c r="E29" s="28">
        <v>5000</v>
      </c>
      <c r="F29" s="28">
        <v>5000</v>
      </c>
      <c r="G29" s="55">
        <v>4000</v>
      </c>
      <c r="H29" s="49">
        <v>4000</v>
      </c>
      <c r="I29" s="49">
        <v>4000</v>
      </c>
    </row>
    <row r="30" spans="1:9" x14ac:dyDescent="0.25">
      <c r="A30" s="1">
        <v>633006</v>
      </c>
      <c r="B30" s="1" t="s">
        <v>189</v>
      </c>
      <c r="C30" s="28">
        <v>6083</v>
      </c>
      <c r="D30" s="34">
        <v>0</v>
      </c>
      <c r="E30" s="28"/>
      <c r="F30" s="28"/>
      <c r="G30" s="55"/>
      <c r="H30" s="49"/>
      <c r="I30" s="49"/>
    </row>
    <row r="31" spans="1:9" x14ac:dyDescent="0.25">
      <c r="A31" s="1">
        <v>633006</v>
      </c>
      <c r="B31" s="19" t="s">
        <v>203</v>
      </c>
      <c r="C31" s="28">
        <v>19964.099999999999</v>
      </c>
      <c r="D31" s="34">
        <v>0</v>
      </c>
      <c r="E31" s="28"/>
      <c r="F31" s="28"/>
      <c r="G31" s="55"/>
      <c r="H31" s="49"/>
      <c r="I31" s="49"/>
    </row>
    <row r="32" spans="1:9" x14ac:dyDescent="0.25">
      <c r="A32" s="1">
        <v>633009</v>
      </c>
      <c r="B32" s="15" t="s">
        <v>92</v>
      </c>
      <c r="C32" s="28">
        <v>547.6</v>
      </c>
      <c r="D32" s="34">
        <v>466.2</v>
      </c>
      <c r="E32" s="28">
        <v>700</v>
      </c>
      <c r="F32" s="28">
        <v>700</v>
      </c>
      <c r="G32" s="55">
        <v>1450</v>
      </c>
      <c r="H32" s="49">
        <v>700</v>
      </c>
      <c r="I32" s="49">
        <v>700</v>
      </c>
    </row>
    <row r="34" spans="1:9" x14ac:dyDescent="0.25">
      <c r="A34" s="2" t="s">
        <v>33</v>
      </c>
      <c r="B34" s="94" t="s">
        <v>2</v>
      </c>
      <c r="C34" s="72" t="s">
        <v>0</v>
      </c>
      <c r="D34" s="52" t="s">
        <v>0</v>
      </c>
      <c r="E34" s="72" t="s">
        <v>210</v>
      </c>
      <c r="F34" s="72" t="s">
        <v>68</v>
      </c>
      <c r="G34" s="96" t="s">
        <v>1</v>
      </c>
      <c r="H34" s="97"/>
      <c r="I34" s="98"/>
    </row>
    <row r="35" spans="1:9" x14ac:dyDescent="0.25">
      <c r="A35" s="3" t="s">
        <v>34</v>
      </c>
      <c r="B35" s="95"/>
      <c r="C35" s="72" t="s">
        <v>200</v>
      </c>
      <c r="D35" s="73" t="s">
        <v>212</v>
      </c>
      <c r="E35" s="72" t="s">
        <v>252</v>
      </c>
      <c r="F35" s="72" t="s">
        <v>220</v>
      </c>
      <c r="G35" s="74" t="s">
        <v>221</v>
      </c>
      <c r="H35" s="72" t="s">
        <v>222</v>
      </c>
      <c r="I35" s="72" t="s">
        <v>250</v>
      </c>
    </row>
    <row r="36" spans="1:9" x14ac:dyDescent="0.25">
      <c r="A36" s="14">
        <v>633010</v>
      </c>
      <c r="B36" s="1" t="s">
        <v>93</v>
      </c>
      <c r="C36" s="28">
        <v>236.07</v>
      </c>
      <c r="D36" s="34">
        <v>267.49</v>
      </c>
      <c r="E36" s="28">
        <v>800</v>
      </c>
      <c r="F36" s="28">
        <v>800</v>
      </c>
      <c r="G36" s="55">
        <v>800</v>
      </c>
      <c r="H36" s="49">
        <v>800</v>
      </c>
      <c r="I36" s="49">
        <v>800</v>
      </c>
    </row>
    <row r="37" spans="1:9" x14ac:dyDescent="0.25">
      <c r="A37" s="14">
        <v>633013</v>
      </c>
      <c r="B37" s="1" t="s">
        <v>211</v>
      </c>
      <c r="C37" s="28">
        <v>250.8</v>
      </c>
      <c r="D37" s="34">
        <v>0</v>
      </c>
      <c r="E37" s="28">
        <v>1000</v>
      </c>
      <c r="F37" s="28">
        <v>1000</v>
      </c>
      <c r="G37" s="55">
        <v>1000</v>
      </c>
      <c r="H37" s="49">
        <v>1000</v>
      </c>
      <c r="I37" s="49">
        <v>1000</v>
      </c>
    </row>
    <row r="38" spans="1:9" x14ac:dyDescent="0.25">
      <c r="A38" s="14">
        <v>633016</v>
      </c>
      <c r="B38" s="1" t="s">
        <v>94</v>
      </c>
      <c r="C38" s="28">
        <v>377.03</v>
      </c>
      <c r="D38" s="34">
        <v>176.17</v>
      </c>
      <c r="E38" s="28">
        <v>3000</v>
      </c>
      <c r="F38" s="28">
        <v>3000</v>
      </c>
      <c r="G38" s="55">
        <v>3000</v>
      </c>
      <c r="H38" s="49">
        <v>3000</v>
      </c>
      <c r="I38" s="49">
        <v>3000</v>
      </c>
    </row>
    <row r="39" spans="1:9" x14ac:dyDescent="0.25">
      <c r="A39" s="14">
        <v>633018</v>
      </c>
      <c r="B39" s="1" t="s">
        <v>197</v>
      </c>
      <c r="C39" s="28"/>
      <c r="D39" s="34">
        <v>1558.3</v>
      </c>
      <c r="E39" s="28">
        <v>2000</v>
      </c>
      <c r="F39" s="28">
        <v>2000</v>
      </c>
      <c r="G39" s="55">
        <v>2000</v>
      </c>
      <c r="H39" s="49">
        <v>2000</v>
      </c>
      <c r="I39" s="49">
        <v>2000</v>
      </c>
    </row>
    <row r="40" spans="1:9" x14ac:dyDescent="0.25">
      <c r="A40" s="14">
        <v>635002</v>
      </c>
      <c r="B40" s="1" t="s">
        <v>95</v>
      </c>
      <c r="C40" s="28">
        <v>806.4</v>
      </c>
      <c r="D40" s="34">
        <v>1276</v>
      </c>
      <c r="E40" s="28">
        <v>1200</v>
      </c>
      <c r="F40" s="28">
        <v>1200</v>
      </c>
      <c r="G40" s="55">
        <v>2500</v>
      </c>
      <c r="H40" s="49">
        <v>2500</v>
      </c>
      <c r="I40" s="49">
        <v>2500</v>
      </c>
    </row>
    <row r="41" spans="1:9" x14ac:dyDescent="0.25">
      <c r="A41" s="14">
        <v>635004</v>
      </c>
      <c r="B41" s="1" t="s">
        <v>96</v>
      </c>
      <c r="C41" s="28">
        <v>660.89</v>
      </c>
      <c r="D41" s="34">
        <v>1300.54</v>
      </c>
      <c r="E41" s="28">
        <v>1000</v>
      </c>
      <c r="F41" s="28">
        <v>1000</v>
      </c>
      <c r="G41" s="55">
        <v>1000</v>
      </c>
      <c r="H41" s="49">
        <v>1000</v>
      </c>
      <c r="I41" s="49">
        <v>1000</v>
      </c>
    </row>
    <row r="42" spans="1:9" x14ac:dyDescent="0.25">
      <c r="A42" s="14">
        <v>635005</v>
      </c>
      <c r="B42" s="1" t="s">
        <v>97</v>
      </c>
      <c r="C42" s="28">
        <v>916.9</v>
      </c>
      <c r="D42" s="34">
        <v>1615.83</v>
      </c>
      <c r="E42" s="28">
        <v>3000</v>
      </c>
      <c r="F42" s="28">
        <v>3000</v>
      </c>
      <c r="G42" s="55">
        <v>5000</v>
      </c>
      <c r="H42" s="49">
        <v>5000</v>
      </c>
      <c r="I42" s="49">
        <v>5000</v>
      </c>
    </row>
    <row r="43" spans="1:9" x14ac:dyDescent="0.25">
      <c r="A43" s="14">
        <v>635006</v>
      </c>
      <c r="B43" s="1" t="s">
        <v>98</v>
      </c>
      <c r="C43" s="28">
        <v>1866.68</v>
      </c>
      <c r="D43" s="34">
        <v>7541.59</v>
      </c>
      <c r="E43" s="28">
        <v>5000</v>
      </c>
      <c r="F43" s="28">
        <v>5000</v>
      </c>
      <c r="G43" s="55">
        <v>4000</v>
      </c>
      <c r="H43" s="49">
        <v>4000</v>
      </c>
      <c r="I43" s="49">
        <v>4000</v>
      </c>
    </row>
    <row r="44" spans="1:9" x14ac:dyDescent="0.25">
      <c r="A44" s="14">
        <v>637001</v>
      </c>
      <c r="B44" s="1" t="s">
        <v>99</v>
      </c>
      <c r="C44" s="28">
        <v>371</v>
      </c>
      <c r="D44" s="34">
        <v>914</v>
      </c>
      <c r="E44" s="28">
        <v>1400</v>
      </c>
      <c r="F44" s="28">
        <v>1400</v>
      </c>
      <c r="G44" s="55">
        <v>1400</v>
      </c>
      <c r="H44" s="49">
        <v>1400</v>
      </c>
      <c r="I44" s="49">
        <v>1400</v>
      </c>
    </row>
    <row r="45" spans="1:9" x14ac:dyDescent="0.25">
      <c r="A45" s="14">
        <v>637004</v>
      </c>
      <c r="B45" s="1" t="s">
        <v>100</v>
      </c>
      <c r="C45" s="28">
        <v>4286.07</v>
      </c>
      <c r="D45" s="34">
        <v>3025.56</v>
      </c>
      <c r="E45" s="28">
        <v>6000</v>
      </c>
      <c r="F45" s="28">
        <v>6000</v>
      </c>
      <c r="G45" s="55">
        <v>5000</v>
      </c>
      <c r="H45" s="49">
        <v>5000</v>
      </c>
      <c r="I45" s="49">
        <v>5000</v>
      </c>
    </row>
    <row r="46" spans="1:9" x14ac:dyDescent="0.25">
      <c r="A46" s="14">
        <v>637005</v>
      </c>
      <c r="B46" s="1" t="s">
        <v>101</v>
      </c>
      <c r="C46" s="28">
        <v>3413</v>
      </c>
      <c r="D46" s="34">
        <v>1928</v>
      </c>
      <c r="E46" s="28">
        <v>3000</v>
      </c>
      <c r="F46" s="28">
        <v>3000</v>
      </c>
      <c r="G46" s="55">
        <v>3000</v>
      </c>
      <c r="H46" s="49">
        <v>3000</v>
      </c>
      <c r="I46" s="49">
        <v>3000</v>
      </c>
    </row>
    <row r="47" spans="1:9" x14ac:dyDescent="0.25">
      <c r="A47" s="14">
        <v>637005</v>
      </c>
      <c r="B47" s="1" t="s">
        <v>102</v>
      </c>
      <c r="C47" s="28">
        <v>528</v>
      </c>
      <c r="D47" s="34">
        <v>0</v>
      </c>
      <c r="E47" s="28">
        <v>11000</v>
      </c>
      <c r="F47" s="28">
        <v>11000</v>
      </c>
      <c r="G47" s="55">
        <v>8000</v>
      </c>
      <c r="H47" s="49">
        <v>8000</v>
      </c>
      <c r="I47" s="49">
        <v>8000</v>
      </c>
    </row>
    <row r="48" spans="1:9" x14ac:dyDescent="0.25">
      <c r="A48" s="14">
        <v>637011</v>
      </c>
      <c r="B48" s="1" t="s">
        <v>204</v>
      </c>
      <c r="C48" s="28">
        <v>529.20000000000005</v>
      </c>
      <c r="D48" s="34">
        <v>0</v>
      </c>
      <c r="E48" s="28">
        <v>500</v>
      </c>
      <c r="F48" s="28">
        <v>500</v>
      </c>
      <c r="G48" s="55">
        <v>500</v>
      </c>
      <c r="H48" s="49">
        <v>500</v>
      </c>
      <c r="I48" s="49">
        <v>500</v>
      </c>
    </row>
    <row r="49" spans="1:9" x14ac:dyDescent="0.25">
      <c r="A49" s="14">
        <v>637012</v>
      </c>
      <c r="B49" s="1" t="s">
        <v>103</v>
      </c>
      <c r="C49" s="28">
        <v>3700.48</v>
      </c>
      <c r="D49" s="34">
        <v>4355.42</v>
      </c>
      <c r="E49" s="28">
        <v>6000</v>
      </c>
      <c r="F49" s="28">
        <v>6000</v>
      </c>
      <c r="G49" s="55">
        <v>6000</v>
      </c>
      <c r="H49" s="49">
        <v>6000</v>
      </c>
      <c r="I49" s="49">
        <v>6000</v>
      </c>
    </row>
    <row r="50" spans="1:9" x14ac:dyDescent="0.25">
      <c r="A50" s="14">
        <v>637014</v>
      </c>
      <c r="B50" s="1" t="s">
        <v>104</v>
      </c>
      <c r="C50" s="28">
        <v>5368.62</v>
      </c>
      <c r="D50" s="34">
        <v>3961.75</v>
      </c>
      <c r="E50" s="28">
        <v>7000</v>
      </c>
      <c r="F50" s="28">
        <v>7000</v>
      </c>
      <c r="G50" s="55"/>
      <c r="H50" s="49"/>
      <c r="I50" s="49"/>
    </row>
    <row r="51" spans="1:9" x14ac:dyDescent="0.25">
      <c r="A51" s="14">
        <v>637015</v>
      </c>
      <c r="B51" s="1" t="s">
        <v>105</v>
      </c>
      <c r="C51" s="28">
        <v>1958.44</v>
      </c>
      <c r="D51" s="34">
        <v>1958.44</v>
      </c>
      <c r="E51" s="28">
        <v>4000</v>
      </c>
      <c r="F51" s="28">
        <v>4000</v>
      </c>
      <c r="G51" s="55">
        <v>4000</v>
      </c>
      <c r="H51" s="49">
        <v>4000</v>
      </c>
      <c r="I51" s="49">
        <v>4000</v>
      </c>
    </row>
    <row r="52" spans="1:9" x14ac:dyDescent="0.25">
      <c r="A52" s="14">
        <v>637016</v>
      </c>
      <c r="B52" s="1" t="s">
        <v>106</v>
      </c>
      <c r="C52" s="28">
        <v>1563.53</v>
      </c>
      <c r="D52" s="34">
        <v>1598.2</v>
      </c>
      <c r="E52" s="28">
        <v>1700</v>
      </c>
      <c r="F52" s="28">
        <v>1700</v>
      </c>
      <c r="G52" s="55">
        <v>1800</v>
      </c>
      <c r="H52" s="49">
        <v>1800</v>
      </c>
      <c r="I52" s="49">
        <v>1800</v>
      </c>
    </row>
    <row r="53" spans="1:9" x14ac:dyDescent="0.25">
      <c r="A53" s="14">
        <v>637017</v>
      </c>
      <c r="B53" s="1" t="s">
        <v>198</v>
      </c>
      <c r="C53" s="28"/>
      <c r="D53" s="34">
        <v>146.04</v>
      </c>
      <c r="E53" s="28">
        <v>500</v>
      </c>
      <c r="F53" s="28">
        <v>500</v>
      </c>
      <c r="G53" s="55"/>
      <c r="H53" s="49"/>
      <c r="I53" s="49"/>
    </row>
    <row r="54" spans="1:9" x14ac:dyDescent="0.25">
      <c r="A54" s="14">
        <v>637026</v>
      </c>
      <c r="B54" s="1" t="s">
        <v>107</v>
      </c>
      <c r="C54" s="28">
        <v>5753.66</v>
      </c>
      <c r="D54" s="34">
        <v>5284.31</v>
      </c>
      <c r="E54" s="28">
        <v>6000</v>
      </c>
      <c r="F54" s="28">
        <v>6000</v>
      </c>
      <c r="G54" s="55">
        <v>6000</v>
      </c>
      <c r="H54" s="49">
        <v>6000</v>
      </c>
      <c r="I54" s="49">
        <v>6000</v>
      </c>
    </row>
    <row r="55" spans="1:9" x14ac:dyDescent="0.25">
      <c r="A55" s="14">
        <v>637027</v>
      </c>
      <c r="B55" s="1" t="s">
        <v>108</v>
      </c>
      <c r="C55" s="28">
        <v>3731.26</v>
      </c>
      <c r="D55" s="34">
        <v>1056</v>
      </c>
      <c r="E55" s="28">
        <v>7000</v>
      </c>
      <c r="F55" s="28">
        <v>7000</v>
      </c>
      <c r="G55" s="55">
        <v>5000</v>
      </c>
      <c r="H55" s="49">
        <v>5000</v>
      </c>
      <c r="I55" s="49">
        <v>5000</v>
      </c>
    </row>
    <row r="56" spans="1:9" x14ac:dyDescent="0.25">
      <c r="A56" s="14">
        <v>637037</v>
      </c>
      <c r="B56" s="1" t="s">
        <v>115</v>
      </c>
      <c r="C56" s="28">
        <v>2600</v>
      </c>
      <c r="D56" s="34">
        <v>0</v>
      </c>
      <c r="E56" s="28">
        <v>0</v>
      </c>
      <c r="F56" s="28"/>
      <c r="G56" s="55"/>
      <c r="H56" s="49"/>
      <c r="I56" s="49"/>
    </row>
    <row r="57" spans="1:9" x14ac:dyDescent="0.25">
      <c r="A57" s="14">
        <v>637037</v>
      </c>
      <c r="B57" s="1" t="s">
        <v>188</v>
      </c>
      <c r="C57" s="28">
        <v>2296.8000000000002</v>
      </c>
      <c r="D57" s="34">
        <v>7745.98</v>
      </c>
      <c r="E57" s="28">
        <v>0</v>
      </c>
      <c r="F57" s="28">
        <v>5043.7</v>
      </c>
      <c r="G57" s="55"/>
      <c r="H57" s="49"/>
      <c r="I57" s="49"/>
    </row>
    <row r="58" spans="1:9" x14ac:dyDescent="0.25">
      <c r="A58" s="14">
        <v>641006</v>
      </c>
      <c r="B58" s="1" t="s">
        <v>116</v>
      </c>
      <c r="C58" s="28">
        <v>2036.56</v>
      </c>
      <c r="D58" s="34">
        <v>1794.68</v>
      </c>
      <c r="E58" s="28">
        <v>2100</v>
      </c>
      <c r="F58" s="28">
        <v>2100</v>
      </c>
      <c r="G58" s="55">
        <v>2100</v>
      </c>
      <c r="H58" s="49">
        <v>2100</v>
      </c>
      <c r="I58" s="49">
        <v>2100</v>
      </c>
    </row>
    <row r="59" spans="1:9" x14ac:dyDescent="0.25">
      <c r="A59" s="14">
        <v>641006</v>
      </c>
      <c r="B59" s="1" t="s">
        <v>117</v>
      </c>
      <c r="C59" s="28">
        <v>60.26</v>
      </c>
      <c r="D59" s="34">
        <v>59.83</v>
      </c>
      <c r="E59" s="28">
        <v>100</v>
      </c>
      <c r="F59" s="28">
        <v>100</v>
      </c>
      <c r="G59" s="55">
        <v>100</v>
      </c>
      <c r="H59" s="49">
        <v>100</v>
      </c>
      <c r="I59" s="49">
        <v>100</v>
      </c>
    </row>
    <row r="60" spans="1:9" x14ac:dyDescent="0.25">
      <c r="A60" s="14">
        <v>641006</v>
      </c>
      <c r="B60" s="1" t="s">
        <v>118</v>
      </c>
      <c r="C60" s="28">
        <v>132.52000000000001</v>
      </c>
      <c r="D60" s="34">
        <v>135.72999999999999</v>
      </c>
      <c r="E60" s="28">
        <v>150</v>
      </c>
      <c r="F60" s="28">
        <v>150</v>
      </c>
      <c r="G60" s="55">
        <v>150</v>
      </c>
      <c r="H60" s="49">
        <v>150</v>
      </c>
      <c r="I60" s="49">
        <v>150</v>
      </c>
    </row>
    <row r="61" spans="1:9" x14ac:dyDescent="0.25">
      <c r="A61" s="14">
        <v>641006</v>
      </c>
      <c r="B61" s="1" t="s">
        <v>109</v>
      </c>
      <c r="C61" s="28">
        <v>4352.3999999999996</v>
      </c>
      <c r="D61" s="34">
        <v>4487.3999999999996</v>
      </c>
      <c r="E61" s="28">
        <v>5750</v>
      </c>
      <c r="F61" s="28">
        <v>5750</v>
      </c>
      <c r="G61" s="55">
        <v>5750</v>
      </c>
      <c r="H61" s="49">
        <v>5800</v>
      </c>
      <c r="I61" s="49">
        <v>5800</v>
      </c>
    </row>
    <row r="62" spans="1:9" x14ac:dyDescent="0.25">
      <c r="A62" s="14">
        <v>641006</v>
      </c>
      <c r="B62" s="1" t="s">
        <v>110</v>
      </c>
      <c r="C62" s="28">
        <v>920.7</v>
      </c>
      <c r="D62" s="34">
        <v>0</v>
      </c>
      <c r="E62" s="28">
        <v>920</v>
      </c>
      <c r="F62" s="28">
        <v>920</v>
      </c>
      <c r="G62" s="55">
        <v>920</v>
      </c>
      <c r="H62" s="49">
        <v>920</v>
      </c>
      <c r="I62" s="49">
        <v>920</v>
      </c>
    </row>
    <row r="63" spans="1:9" x14ac:dyDescent="0.25">
      <c r="A63" s="14">
        <v>641006</v>
      </c>
      <c r="B63" s="1" t="s">
        <v>111</v>
      </c>
      <c r="C63" s="28">
        <v>150</v>
      </c>
      <c r="D63" s="34">
        <v>60</v>
      </c>
      <c r="E63" s="28">
        <v>400</v>
      </c>
      <c r="F63" s="28">
        <v>400</v>
      </c>
      <c r="G63" s="55">
        <v>400</v>
      </c>
      <c r="H63" s="49">
        <v>400</v>
      </c>
      <c r="I63" s="49">
        <v>400</v>
      </c>
    </row>
    <row r="64" spans="1:9" x14ac:dyDescent="0.25">
      <c r="A64" s="2">
        <v>642006</v>
      </c>
      <c r="B64" s="5" t="s">
        <v>112</v>
      </c>
      <c r="C64" s="63">
        <v>3381.16</v>
      </c>
      <c r="D64" s="64">
        <v>7025.12</v>
      </c>
      <c r="E64" s="63">
        <v>10000</v>
      </c>
      <c r="F64" s="63">
        <v>10000</v>
      </c>
      <c r="G64" s="65">
        <v>10000</v>
      </c>
      <c r="H64" s="66">
        <v>10000</v>
      </c>
      <c r="I64" s="66">
        <v>10000</v>
      </c>
    </row>
    <row r="65" spans="1:9" x14ac:dyDescent="0.25">
      <c r="A65" s="85"/>
      <c r="B65" s="85"/>
      <c r="C65" s="67"/>
      <c r="D65" s="68"/>
      <c r="E65" s="67"/>
      <c r="F65" s="67"/>
      <c r="G65" s="69"/>
      <c r="H65" s="69"/>
      <c r="I65" s="69"/>
    </row>
    <row r="66" spans="1:9" x14ac:dyDescent="0.25">
      <c r="C66" s="86"/>
      <c r="E66" s="86"/>
      <c r="F66" s="86"/>
      <c r="G66" s="4"/>
      <c r="H66" s="4"/>
      <c r="I66" s="4"/>
    </row>
    <row r="67" spans="1:9" ht="18" customHeight="1" x14ac:dyDescent="0.25">
      <c r="A67" s="1" t="s">
        <v>33</v>
      </c>
      <c r="B67" s="100" t="s">
        <v>2</v>
      </c>
      <c r="C67" s="72" t="s">
        <v>0</v>
      </c>
      <c r="D67" s="52" t="s">
        <v>0</v>
      </c>
      <c r="E67" s="72" t="s">
        <v>210</v>
      </c>
      <c r="F67" s="72" t="s">
        <v>68</v>
      </c>
      <c r="G67" s="101" t="s">
        <v>1</v>
      </c>
      <c r="H67" s="101"/>
      <c r="I67" s="101"/>
    </row>
    <row r="68" spans="1:9" ht="15.75" customHeight="1" x14ac:dyDescent="0.25">
      <c r="A68" s="1" t="s">
        <v>34</v>
      </c>
      <c r="B68" s="100"/>
      <c r="C68" s="72" t="s">
        <v>201</v>
      </c>
      <c r="D68" s="73" t="s">
        <v>212</v>
      </c>
      <c r="E68" s="72" t="s">
        <v>252</v>
      </c>
      <c r="F68" s="72" t="s">
        <v>220</v>
      </c>
      <c r="G68" s="74" t="s">
        <v>221</v>
      </c>
      <c r="H68" s="72" t="s">
        <v>222</v>
      </c>
      <c r="I68" s="72" t="s">
        <v>250</v>
      </c>
    </row>
    <row r="69" spans="1:9" x14ac:dyDescent="0.25">
      <c r="A69" s="1">
        <v>642012</v>
      </c>
      <c r="B69" s="15" t="s">
        <v>205</v>
      </c>
      <c r="C69" s="28">
        <v>0</v>
      </c>
      <c r="D69" s="34">
        <v>0</v>
      </c>
      <c r="E69" s="28">
        <v>21000</v>
      </c>
      <c r="F69" s="28">
        <v>21000</v>
      </c>
      <c r="G69" s="55"/>
      <c r="H69" s="49"/>
      <c r="I69" s="49"/>
    </row>
    <row r="70" spans="1:9" x14ac:dyDescent="0.25">
      <c r="A70" s="5">
        <v>642013</v>
      </c>
      <c r="B70" s="12" t="s">
        <v>113</v>
      </c>
      <c r="C70" s="28">
        <v>2186</v>
      </c>
      <c r="D70" s="34">
        <v>0</v>
      </c>
      <c r="E70" s="28">
        <v>16000</v>
      </c>
      <c r="F70" s="28">
        <v>16000</v>
      </c>
      <c r="G70" s="55">
        <v>8000</v>
      </c>
      <c r="H70" s="49">
        <v>4500</v>
      </c>
      <c r="I70" s="49">
        <v>4500</v>
      </c>
    </row>
    <row r="71" spans="1:9" x14ac:dyDescent="0.25">
      <c r="A71" s="1">
        <v>642014</v>
      </c>
      <c r="B71" s="15" t="s">
        <v>199</v>
      </c>
      <c r="C71" s="28"/>
      <c r="D71" s="34">
        <v>796.25</v>
      </c>
      <c r="E71" s="28">
        <v>1500</v>
      </c>
      <c r="F71" s="28">
        <v>1500</v>
      </c>
      <c r="G71" s="55">
        <v>8000</v>
      </c>
      <c r="H71" s="49">
        <v>8500</v>
      </c>
      <c r="I71" s="49">
        <v>8500</v>
      </c>
    </row>
    <row r="72" spans="1:9" x14ac:dyDescent="0.25">
      <c r="A72" s="1" t="s">
        <v>244</v>
      </c>
      <c r="B72" s="15" t="s">
        <v>245</v>
      </c>
      <c r="C72" s="28"/>
      <c r="D72" s="34">
        <v>0</v>
      </c>
      <c r="E72" s="28">
        <v>0</v>
      </c>
      <c r="F72" s="28">
        <v>10000</v>
      </c>
      <c r="G72" s="55">
        <v>10000</v>
      </c>
      <c r="H72" s="49"/>
      <c r="I72" s="49"/>
    </row>
    <row r="73" spans="1:9" x14ac:dyDescent="0.25">
      <c r="A73" s="1">
        <v>642015</v>
      </c>
      <c r="B73" s="15" t="s">
        <v>114</v>
      </c>
      <c r="C73" s="28"/>
      <c r="D73" s="34">
        <v>0</v>
      </c>
      <c r="E73" s="28">
        <v>300</v>
      </c>
      <c r="F73" s="28">
        <v>300</v>
      </c>
      <c r="G73" s="55">
        <v>300</v>
      </c>
      <c r="H73" s="49">
        <v>300</v>
      </c>
      <c r="I73" s="49">
        <v>300</v>
      </c>
    </row>
    <row r="74" spans="1:9" x14ac:dyDescent="0.25">
      <c r="A74" s="27"/>
      <c r="B74" s="27" t="s">
        <v>66</v>
      </c>
      <c r="C74" s="30">
        <f>SUM(C75:C78)</f>
        <v>486.35</v>
      </c>
      <c r="D74" s="30">
        <f>SUM(D75:D78)</f>
        <v>503.6</v>
      </c>
      <c r="E74" s="30">
        <f>SUM(E75:E78)</f>
        <v>518</v>
      </c>
      <c r="F74" s="30">
        <f>SUM(F75:F78)</f>
        <v>518</v>
      </c>
      <c r="G74" s="30">
        <f t="shared" ref="G74:I74" si="1">SUM(G75:G78)</f>
        <v>518</v>
      </c>
      <c r="H74" s="30">
        <f t="shared" si="1"/>
        <v>518</v>
      </c>
      <c r="I74" s="30">
        <f t="shared" si="1"/>
        <v>518</v>
      </c>
    </row>
    <row r="75" spans="1:9" x14ac:dyDescent="0.25">
      <c r="A75" s="1">
        <v>614000</v>
      </c>
      <c r="B75" s="1" t="s">
        <v>120</v>
      </c>
      <c r="C75" s="28">
        <v>26</v>
      </c>
      <c r="D75" s="34">
        <v>35.6</v>
      </c>
      <c r="E75" s="28">
        <v>40</v>
      </c>
      <c r="F75" s="28">
        <v>40</v>
      </c>
      <c r="G75" s="55">
        <v>40</v>
      </c>
      <c r="H75" s="49">
        <v>40</v>
      </c>
      <c r="I75" s="49">
        <v>40</v>
      </c>
    </row>
    <row r="76" spans="1:9" x14ac:dyDescent="0.25">
      <c r="A76" s="1">
        <v>614000</v>
      </c>
      <c r="B76" s="1" t="s">
        <v>119</v>
      </c>
      <c r="C76" s="28">
        <v>20</v>
      </c>
      <c r="D76" s="34">
        <v>30</v>
      </c>
      <c r="E76" s="28">
        <v>50</v>
      </c>
      <c r="F76" s="28">
        <v>50</v>
      </c>
      <c r="G76" s="55">
        <v>50</v>
      </c>
      <c r="H76" s="49">
        <v>50</v>
      </c>
      <c r="I76" s="49">
        <v>50</v>
      </c>
    </row>
    <row r="77" spans="1:9" x14ac:dyDescent="0.25">
      <c r="A77" s="1">
        <v>633006</v>
      </c>
      <c r="B77" s="1" t="s">
        <v>275</v>
      </c>
      <c r="C77" s="28">
        <v>362.35</v>
      </c>
      <c r="D77" s="34">
        <v>360</v>
      </c>
      <c r="E77" s="28">
        <v>350</v>
      </c>
      <c r="F77" s="28">
        <v>350</v>
      </c>
      <c r="G77" s="55">
        <v>350</v>
      </c>
      <c r="H77" s="49">
        <v>350</v>
      </c>
      <c r="I77" s="49">
        <v>350</v>
      </c>
    </row>
    <row r="78" spans="1:9" x14ac:dyDescent="0.25">
      <c r="A78" s="1">
        <v>637002</v>
      </c>
      <c r="B78" s="1" t="s">
        <v>121</v>
      </c>
      <c r="C78" s="28">
        <v>78</v>
      </c>
      <c r="D78" s="34">
        <v>78</v>
      </c>
      <c r="E78" s="28">
        <v>78</v>
      </c>
      <c r="F78" s="28">
        <v>78</v>
      </c>
      <c r="G78" s="55">
        <v>78</v>
      </c>
      <c r="H78" s="49">
        <v>78</v>
      </c>
      <c r="I78" s="49">
        <v>78</v>
      </c>
    </row>
    <row r="79" spans="1:9" x14ac:dyDescent="0.25">
      <c r="A79" s="7"/>
      <c r="B79" s="17" t="s">
        <v>206</v>
      </c>
      <c r="C79" s="31">
        <f>SUM(C80:C84)</f>
        <v>3293.77</v>
      </c>
      <c r="D79" s="31">
        <f>SUM(D80:D84)</f>
        <v>2207.85</v>
      </c>
      <c r="E79" s="31">
        <f>SUM(E80:E84)</f>
        <v>0</v>
      </c>
      <c r="F79" s="31">
        <f>SUM(F80:F84)</f>
        <v>0</v>
      </c>
      <c r="G79" s="50"/>
      <c r="H79" s="50"/>
      <c r="I79" s="50"/>
    </row>
    <row r="80" spans="1:9" x14ac:dyDescent="0.25">
      <c r="A80" s="1">
        <v>621000</v>
      </c>
      <c r="B80" s="1" t="s">
        <v>181</v>
      </c>
      <c r="C80" s="28">
        <v>210</v>
      </c>
      <c r="D80" s="34">
        <v>120</v>
      </c>
      <c r="E80" s="28"/>
      <c r="F80" s="28"/>
      <c r="G80" s="55"/>
      <c r="H80" s="49"/>
      <c r="I80" s="49"/>
    </row>
    <row r="81" spans="1:9" x14ac:dyDescent="0.25">
      <c r="A81" s="1">
        <v>625</v>
      </c>
      <c r="B81" s="1" t="s">
        <v>182</v>
      </c>
      <c r="C81" s="28">
        <v>254.14</v>
      </c>
      <c r="D81" s="34">
        <v>299.39999999999998</v>
      </c>
      <c r="E81" s="28"/>
      <c r="F81" s="28"/>
      <c r="G81" s="55"/>
      <c r="H81" s="49"/>
      <c r="I81" s="49"/>
    </row>
    <row r="82" spans="1:9" x14ac:dyDescent="0.25">
      <c r="A82" s="1">
        <v>632003</v>
      </c>
      <c r="B82" s="1" t="s">
        <v>183</v>
      </c>
      <c r="C82" s="28">
        <v>220.5</v>
      </c>
      <c r="D82" s="34">
        <v>0</v>
      </c>
      <c r="E82" s="28"/>
      <c r="F82" s="28"/>
      <c r="G82" s="55"/>
      <c r="H82" s="49"/>
      <c r="I82" s="49"/>
    </row>
    <row r="83" spans="1:9" x14ac:dyDescent="0.25">
      <c r="A83" s="1">
        <v>633006</v>
      </c>
      <c r="B83" s="1" t="s">
        <v>184</v>
      </c>
      <c r="C83" s="28">
        <v>1183.1300000000001</v>
      </c>
      <c r="D83" s="34">
        <v>238.45</v>
      </c>
      <c r="E83" s="28"/>
      <c r="F83" s="28"/>
      <c r="G83" s="55"/>
      <c r="H83" s="49"/>
      <c r="I83" s="49"/>
    </row>
    <row r="84" spans="1:9" x14ac:dyDescent="0.25">
      <c r="A84" s="1">
        <v>637027</v>
      </c>
      <c r="B84" s="1" t="s">
        <v>185</v>
      </c>
      <c r="C84" s="28">
        <v>1426</v>
      </c>
      <c r="D84" s="34">
        <v>1550</v>
      </c>
      <c r="E84" s="28"/>
      <c r="F84" s="28"/>
      <c r="G84" s="55"/>
      <c r="H84" s="49"/>
      <c r="I84" s="49"/>
    </row>
    <row r="85" spans="1:9" x14ac:dyDescent="0.25">
      <c r="A85" s="7"/>
      <c r="B85" s="8" t="s">
        <v>5</v>
      </c>
      <c r="C85" s="31">
        <f>SUM(C86)</f>
        <v>2000</v>
      </c>
      <c r="D85" s="31">
        <f>SUM(D86)</f>
        <v>2100</v>
      </c>
      <c r="E85" s="31">
        <f t="shared" ref="E85:I85" si="2">SUM(E86)</f>
        <v>2400</v>
      </c>
      <c r="F85" s="31">
        <f t="shared" si="2"/>
        <v>2400</v>
      </c>
      <c r="G85" s="31">
        <f t="shared" si="2"/>
        <v>2400</v>
      </c>
      <c r="H85" s="31">
        <f t="shared" si="2"/>
        <v>2400</v>
      </c>
      <c r="I85" s="31">
        <f t="shared" si="2"/>
        <v>2400</v>
      </c>
    </row>
    <row r="86" spans="1:9" x14ac:dyDescent="0.25">
      <c r="A86" s="1">
        <v>637005</v>
      </c>
      <c r="B86" s="1" t="s">
        <v>6</v>
      </c>
      <c r="C86" s="28">
        <v>2000</v>
      </c>
      <c r="D86" s="34">
        <v>2100</v>
      </c>
      <c r="E86" s="28">
        <v>2400</v>
      </c>
      <c r="F86" s="28">
        <v>2400</v>
      </c>
      <c r="G86" s="55">
        <v>2400</v>
      </c>
      <c r="H86" s="49">
        <v>2400</v>
      </c>
      <c r="I86" s="49">
        <v>2400</v>
      </c>
    </row>
    <row r="87" spans="1:9" x14ac:dyDescent="0.25">
      <c r="A87" s="7"/>
      <c r="B87" s="8" t="s">
        <v>8</v>
      </c>
      <c r="C87" s="32">
        <f>C88</f>
        <v>4018.5099999999998</v>
      </c>
      <c r="D87" s="32">
        <f>D88</f>
        <v>4151.75</v>
      </c>
      <c r="E87" s="32">
        <f t="shared" ref="E87:I87" si="3">E88</f>
        <v>3977</v>
      </c>
      <c r="F87" s="32">
        <f t="shared" si="3"/>
        <v>3977</v>
      </c>
      <c r="G87" s="32">
        <f t="shared" si="3"/>
        <v>4000</v>
      </c>
      <c r="H87" s="32">
        <f t="shared" si="3"/>
        <v>4000</v>
      </c>
      <c r="I87" s="32">
        <f t="shared" si="3"/>
        <v>4000</v>
      </c>
    </row>
    <row r="88" spans="1:9" x14ac:dyDescent="0.25">
      <c r="A88" s="9"/>
      <c r="B88" s="10" t="s">
        <v>9</v>
      </c>
      <c r="C88" s="33">
        <f>C89+C90+C91+C92+C93+C94+C95+C96+C102+C103+C104+C105</f>
        <v>4018.5099999999998</v>
      </c>
      <c r="D88" s="33">
        <f>D89+D90+D91+D92+D93+D94+D95+D96+D102+D103+D104+D105</f>
        <v>4151.75</v>
      </c>
      <c r="E88" s="33">
        <f>SUM(E89:E105)</f>
        <v>3977</v>
      </c>
      <c r="F88" s="33">
        <f>SUM(F89:F105)</f>
        <v>3977</v>
      </c>
      <c r="G88" s="33">
        <f>SUM(G89:G105)</f>
        <v>4000</v>
      </c>
      <c r="H88" s="33">
        <f>SUM(H89:H105)</f>
        <v>4000</v>
      </c>
      <c r="I88" s="33">
        <f>SUM(I89:I105)</f>
        <v>4000</v>
      </c>
    </row>
    <row r="89" spans="1:9" x14ac:dyDescent="0.25">
      <c r="A89" s="1">
        <v>611000</v>
      </c>
      <c r="B89" s="1" t="s">
        <v>69</v>
      </c>
      <c r="C89" s="34">
        <v>2100</v>
      </c>
      <c r="D89" s="34">
        <v>2100</v>
      </c>
      <c r="E89" s="34">
        <v>2100</v>
      </c>
      <c r="F89" s="34">
        <v>2100</v>
      </c>
      <c r="G89" s="55">
        <v>2123</v>
      </c>
      <c r="H89" s="49">
        <v>2123</v>
      </c>
      <c r="I89" s="49">
        <v>2123</v>
      </c>
    </row>
    <row r="90" spans="1:9" x14ac:dyDescent="0.25">
      <c r="A90" s="1">
        <v>614000</v>
      </c>
      <c r="B90" s="1" t="s">
        <v>122</v>
      </c>
      <c r="C90" s="34">
        <v>250</v>
      </c>
      <c r="D90" s="34">
        <v>400</v>
      </c>
      <c r="E90" s="34">
        <v>250</v>
      </c>
      <c r="F90" s="34">
        <v>250</v>
      </c>
      <c r="G90" s="55">
        <v>250</v>
      </c>
      <c r="H90" s="49">
        <v>250</v>
      </c>
      <c r="I90" s="49">
        <v>250</v>
      </c>
    </row>
    <row r="91" spans="1:9" x14ac:dyDescent="0.25">
      <c r="A91" s="1">
        <v>621000</v>
      </c>
      <c r="B91" s="1" t="s">
        <v>72</v>
      </c>
      <c r="C91" s="34">
        <v>245</v>
      </c>
      <c r="D91" s="34">
        <v>228</v>
      </c>
      <c r="E91" s="34">
        <v>245</v>
      </c>
      <c r="F91" s="34">
        <v>245</v>
      </c>
      <c r="G91" s="55">
        <v>245</v>
      </c>
      <c r="H91" s="49">
        <v>245</v>
      </c>
      <c r="I91" s="49">
        <v>245</v>
      </c>
    </row>
    <row r="92" spans="1:9" x14ac:dyDescent="0.25">
      <c r="A92" s="1">
        <v>625001</v>
      </c>
      <c r="B92" s="1" t="s">
        <v>74</v>
      </c>
      <c r="C92" s="34">
        <v>34</v>
      </c>
      <c r="D92" s="34">
        <v>31.92</v>
      </c>
      <c r="E92" s="34">
        <v>34</v>
      </c>
      <c r="F92" s="34">
        <v>34</v>
      </c>
      <c r="G92" s="55">
        <v>34</v>
      </c>
      <c r="H92" s="49">
        <v>34</v>
      </c>
      <c r="I92" s="49">
        <v>34</v>
      </c>
    </row>
    <row r="93" spans="1:9" x14ac:dyDescent="0.25">
      <c r="A93" s="1">
        <v>625002</v>
      </c>
      <c r="B93" s="1" t="s">
        <v>75</v>
      </c>
      <c r="C93" s="34">
        <v>343</v>
      </c>
      <c r="D93" s="34">
        <v>319.2</v>
      </c>
      <c r="E93" s="34">
        <v>343</v>
      </c>
      <c r="F93" s="34">
        <v>343</v>
      </c>
      <c r="G93" s="55">
        <v>343</v>
      </c>
      <c r="H93" s="49">
        <v>343</v>
      </c>
      <c r="I93" s="49">
        <v>343</v>
      </c>
    </row>
    <row r="94" spans="1:9" x14ac:dyDescent="0.25">
      <c r="A94" s="1">
        <v>625003</v>
      </c>
      <c r="B94" s="1" t="s">
        <v>76</v>
      </c>
      <c r="C94" s="34">
        <v>20</v>
      </c>
      <c r="D94" s="34">
        <v>18.239999999999998</v>
      </c>
      <c r="E94" s="34">
        <v>20</v>
      </c>
      <c r="F94" s="34">
        <v>20</v>
      </c>
      <c r="G94" s="55">
        <v>20</v>
      </c>
      <c r="H94" s="49">
        <v>20</v>
      </c>
      <c r="I94" s="49">
        <v>20</v>
      </c>
    </row>
    <row r="95" spans="1:9" x14ac:dyDescent="0.25">
      <c r="A95" s="1">
        <v>625004</v>
      </c>
      <c r="B95" s="1" t="s">
        <v>77</v>
      </c>
      <c r="C95" s="34">
        <v>74</v>
      </c>
      <c r="D95" s="34">
        <v>68.400000000000006</v>
      </c>
      <c r="E95" s="34">
        <v>74</v>
      </c>
      <c r="F95" s="34">
        <v>74</v>
      </c>
      <c r="G95" s="55">
        <v>74</v>
      </c>
      <c r="H95" s="49">
        <v>74</v>
      </c>
      <c r="I95" s="49">
        <v>74</v>
      </c>
    </row>
    <row r="96" spans="1:9" x14ac:dyDescent="0.25">
      <c r="A96" s="1">
        <v>625005</v>
      </c>
      <c r="B96" s="1" t="s">
        <v>78</v>
      </c>
      <c r="C96" s="34">
        <v>25</v>
      </c>
      <c r="D96" s="34">
        <v>22.8</v>
      </c>
      <c r="E96" s="34">
        <v>25</v>
      </c>
      <c r="F96" s="34">
        <v>25</v>
      </c>
      <c r="G96" s="55">
        <v>25</v>
      </c>
      <c r="H96" s="49">
        <v>25</v>
      </c>
      <c r="I96" s="49">
        <v>25</v>
      </c>
    </row>
    <row r="97" spans="1:9" x14ac:dyDescent="0.25">
      <c r="C97" s="40"/>
      <c r="E97" s="40"/>
      <c r="F97" s="40"/>
      <c r="G97" s="4"/>
      <c r="H97" s="4"/>
      <c r="I97" s="4"/>
    </row>
    <row r="98" spans="1:9" x14ac:dyDescent="0.25">
      <c r="C98" s="40"/>
      <c r="E98" s="40"/>
      <c r="F98" s="40"/>
      <c r="G98" s="4"/>
      <c r="H98" s="4"/>
      <c r="I98" s="4"/>
    </row>
    <row r="99" spans="1:9" x14ac:dyDescent="0.25">
      <c r="C99" s="40"/>
      <c r="E99" s="40"/>
      <c r="F99" s="40"/>
      <c r="G99" s="4"/>
      <c r="H99" s="4"/>
      <c r="I99" s="4"/>
    </row>
    <row r="100" spans="1:9" x14ac:dyDescent="0.25">
      <c r="A100" s="5" t="s">
        <v>33</v>
      </c>
      <c r="B100" s="94" t="s">
        <v>2</v>
      </c>
      <c r="C100" s="72" t="s">
        <v>0</v>
      </c>
      <c r="D100" s="52" t="s">
        <v>0</v>
      </c>
      <c r="E100" s="72" t="s">
        <v>210</v>
      </c>
      <c r="F100" s="72" t="s">
        <v>68</v>
      </c>
      <c r="G100" s="96" t="s">
        <v>1</v>
      </c>
      <c r="H100" s="97"/>
      <c r="I100" s="98"/>
    </row>
    <row r="101" spans="1:9" x14ac:dyDescent="0.25">
      <c r="A101" s="6" t="s">
        <v>34</v>
      </c>
      <c r="B101" s="95"/>
      <c r="C101" s="72" t="s">
        <v>200</v>
      </c>
      <c r="D101" s="75" t="s">
        <v>212</v>
      </c>
      <c r="E101" s="72" t="s">
        <v>220</v>
      </c>
      <c r="F101" s="72" t="s">
        <v>220</v>
      </c>
      <c r="G101" s="74" t="s">
        <v>221</v>
      </c>
      <c r="H101" s="72" t="s">
        <v>222</v>
      </c>
      <c r="I101" s="72" t="s">
        <v>250</v>
      </c>
    </row>
    <row r="102" spans="1:9" x14ac:dyDescent="0.25">
      <c r="A102" s="1">
        <v>625007</v>
      </c>
      <c r="B102" s="1" t="s">
        <v>79</v>
      </c>
      <c r="C102" s="34">
        <v>116</v>
      </c>
      <c r="D102" s="34">
        <v>108.24</v>
      </c>
      <c r="E102" s="34">
        <v>116</v>
      </c>
      <c r="F102" s="34">
        <v>116</v>
      </c>
      <c r="G102" s="55">
        <v>116</v>
      </c>
      <c r="H102" s="49">
        <v>116</v>
      </c>
      <c r="I102" s="70">
        <v>116</v>
      </c>
    </row>
    <row r="103" spans="1:9" x14ac:dyDescent="0.25">
      <c r="A103" s="1">
        <v>633006</v>
      </c>
      <c r="B103" s="1" t="s">
        <v>4</v>
      </c>
      <c r="C103" s="34">
        <v>531.92999999999995</v>
      </c>
      <c r="D103" s="34">
        <v>635.37</v>
      </c>
      <c r="E103" s="34">
        <v>400</v>
      </c>
      <c r="F103" s="34">
        <v>400</v>
      </c>
      <c r="G103" s="20">
        <v>400</v>
      </c>
      <c r="H103" s="1">
        <v>400</v>
      </c>
      <c r="I103" s="70">
        <v>400</v>
      </c>
    </row>
    <row r="104" spans="1:9" ht="15" customHeight="1" x14ac:dyDescent="0.25">
      <c r="A104" s="1">
        <v>637013</v>
      </c>
      <c r="B104" s="1" t="s">
        <v>123</v>
      </c>
      <c r="C104" s="34">
        <v>99.58</v>
      </c>
      <c r="D104" s="34">
        <v>99.58</v>
      </c>
      <c r="E104" s="34">
        <v>100</v>
      </c>
      <c r="F104" s="34">
        <v>100</v>
      </c>
      <c r="G104" s="20">
        <v>100</v>
      </c>
      <c r="H104" s="1">
        <v>100</v>
      </c>
      <c r="I104" s="70">
        <v>100</v>
      </c>
    </row>
    <row r="105" spans="1:9" x14ac:dyDescent="0.25">
      <c r="A105" s="1">
        <v>637026</v>
      </c>
      <c r="B105" s="1" t="s">
        <v>124</v>
      </c>
      <c r="C105" s="34">
        <v>180</v>
      </c>
      <c r="D105" s="34">
        <v>120</v>
      </c>
      <c r="E105" s="34">
        <v>270</v>
      </c>
      <c r="F105" s="34">
        <v>270</v>
      </c>
      <c r="G105" s="20">
        <v>270</v>
      </c>
      <c r="H105" s="1">
        <v>270</v>
      </c>
      <c r="I105" s="70">
        <v>270</v>
      </c>
    </row>
    <row r="106" spans="1:9" x14ac:dyDescent="0.25">
      <c r="A106" s="7"/>
      <c r="B106" s="8" t="s">
        <v>48</v>
      </c>
      <c r="C106" s="32">
        <f>SUM(C107:C125)</f>
        <v>719.5</v>
      </c>
      <c r="D106" s="32">
        <f>SUM(D107:D125)</f>
        <v>0</v>
      </c>
      <c r="E106" s="32">
        <f>SUM(E107:E125)</f>
        <v>2950</v>
      </c>
      <c r="F106" s="32">
        <f>SUM(F107:F125)</f>
        <v>2950</v>
      </c>
      <c r="G106" s="32"/>
      <c r="H106" s="32"/>
      <c r="I106" s="90"/>
    </row>
    <row r="107" spans="1:9" x14ac:dyDescent="0.25">
      <c r="A107" s="1">
        <v>621000</v>
      </c>
      <c r="B107" s="1" t="s">
        <v>72</v>
      </c>
      <c r="C107" s="34">
        <v>6</v>
      </c>
      <c r="D107" s="34"/>
      <c r="E107" s="34">
        <v>50</v>
      </c>
      <c r="F107" s="34">
        <v>50</v>
      </c>
      <c r="G107" s="62"/>
      <c r="H107" s="49"/>
      <c r="I107" s="49"/>
    </row>
    <row r="108" spans="1:9" x14ac:dyDescent="0.25">
      <c r="A108" s="1">
        <v>623000</v>
      </c>
      <c r="B108" s="1" t="s">
        <v>73</v>
      </c>
      <c r="C108" s="34">
        <v>7.6</v>
      </c>
      <c r="D108" s="34"/>
      <c r="E108" s="34">
        <v>15</v>
      </c>
      <c r="F108" s="34">
        <v>15</v>
      </c>
      <c r="G108" s="55"/>
      <c r="H108" s="49"/>
      <c r="I108" s="49"/>
    </row>
    <row r="109" spans="1:9" x14ac:dyDescent="0.25">
      <c r="A109" s="1">
        <v>625001</v>
      </c>
      <c r="B109" s="1" t="s">
        <v>74</v>
      </c>
      <c r="C109" s="34">
        <v>1.9</v>
      </c>
      <c r="D109" s="34"/>
      <c r="E109" s="34">
        <v>10</v>
      </c>
      <c r="F109" s="34">
        <v>10</v>
      </c>
      <c r="G109" s="55"/>
      <c r="H109" s="49"/>
      <c r="I109" s="49"/>
    </row>
    <row r="110" spans="1:9" x14ac:dyDescent="0.25">
      <c r="A110" s="1">
        <v>625002</v>
      </c>
      <c r="B110" s="1" t="s">
        <v>75</v>
      </c>
      <c r="C110" s="34">
        <v>19.04</v>
      </c>
      <c r="D110" s="34"/>
      <c r="E110" s="34">
        <v>90</v>
      </c>
      <c r="F110" s="34">
        <v>90</v>
      </c>
      <c r="G110" s="55"/>
      <c r="H110" s="49"/>
      <c r="I110" s="49"/>
    </row>
    <row r="111" spans="1:9" x14ac:dyDescent="0.25">
      <c r="A111" s="1">
        <v>625003</v>
      </c>
      <c r="B111" s="1" t="s">
        <v>76</v>
      </c>
      <c r="C111" s="34">
        <v>1.0900000000000001</v>
      </c>
      <c r="D111" s="34"/>
      <c r="E111" s="34">
        <v>10</v>
      </c>
      <c r="F111" s="34">
        <v>10</v>
      </c>
      <c r="G111" s="55"/>
      <c r="H111" s="49"/>
      <c r="I111" s="49"/>
    </row>
    <row r="112" spans="1:9" x14ac:dyDescent="0.25">
      <c r="A112" s="1">
        <v>625004</v>
      </c>
      <c r="B112" s="1" t="s">
        <v>77</v>
      </c>
      <c r="C112" s="34">
        <v>4.08</v>
      </c>
      <c r="D112" s="34"/>
      <c r="E112" s="34">
        <v>20</v>
      </c>
      <c r="F112" s="34">
        <v>20</v>
      </c>
      <c r="G112" s="55"/>
      <c r="H112" s="49"/>
      <c r="I112" s="49"/>
    </row>
    <row r="113" spans="1:9" x14ac:dyDescent="0.25">
      <c r="A113" s="1">
        <v>625005</v>
      </c>
      <c r="B113" s="1" t="s">
        <v>78</v>
      </c>
      <c r="C113" s="34">
        <v>1.36</v>
      </c>
      <c r="D113" s="34"/>
      <c r="E113" s="34">
        <v>10</v>
      </c>
      <c r="F113" s="34">
        <v>10</v>
      </c>
      <c r="G113" s="55"/>
      <c r="H113" s="49"/>
      <c r="I113" s="49"/>
    </row>
    <row r="114" spans="1:9" x14ac:dyDescent="0.25">
      <c r="A114" s="1">
        <v>625007</v>
      </c>
      <c r="B114" s="1" t="s">
        <v>79</v>
      </c>
      <c r="C114" s="34">
        <v>6.46</v>
      </c>
      <c r="D114" s="34"/>
      <c r="E114" s="34">
        <v>25</v>
      </c>
      <c r="F114" s="34">
        <v>25</v>
      </c>
      <c r="G114" s="55"/>
      <c r="H114" s="49"/>
      <c r="I114" s="49"/>
    </row>
    <row r="115" spans="1:9" x14ac:dyDescent="0.25">
      <c r="A115" s="1">
        <v>631001</v>
      </c>
      <c r="B115" s="1" t="s">
        <v>35</v>
      </c>
      <c r="C115" s="34">
        <v>1.8</v>
      </c>
      <c r="D115" s="34"/>
      <c r="E115" s="34">
        <v>20</v>
      </c>
      <c r="F115" s="34">
        <v>20</v>
      </c>
      <c r="G115" s="55"/>
      <c r="H115" s="49"/>
      <c r="I115" s="49"/>
    </row>
    <row r="116" spans="1:9" x14ac:dyDescent="0.25">
      <c r="A116" s="1">
        <v>632001</v>
      </c>
      <c r="B116" s="1" t="s">
        <v>52</v>
      </c>
      <c r="C116" s="34">
        <v>30</v>
      </c>
      <c r="D116" s="34"/>
      <c r="E116" s="34">
        <v>20</v>
      </c>
      <c r="F116" s="34">
        <v>20</v>
      </c>
      <c r="G116" s="55"/>
      <c r="H116" s="49"/>
      <c r="I116" s="49"/>
    </row>
    <row r="117" spans="1:9" x14ac:dyDescent="0.25">
      <c r="A117" s="1">
        <v>632003</v>
      </c>
      <c r="B117" s="1" t="s">
        <v>86</v>
      </c>
      <c r="C117" s="34">
        <v>28.7</v>
      </c>
      <c r="D117" s="34"/>
      <c r="E117" s="34">
        <v>20</v>
      </c>
      <c r="F117" s="34">
        <v>20</v>
      </c>
      <c r="G117" s="55"/>
      <c r="H117" s="49"/>
      <c r="I117" s="49"/>
    </row>
    <row r="118" spans="1:9" x14ac:dyDescent="0.25">
      <c r="A118" s="1">
        <v>632005</v>
      </c>
      <c r="B118" s="1" t="s">
        <v>88</v>
      </c>
      <c r="C118" s="34">
        <v>0</v>
      </c>
      <c r="D118" s="34"/>
      <c r="E118" s="34">
        <v>10</v>
      </c>
      <c r="F118" s="34">
        <v>10</v>
      </c>
      <c r="G118" s="55"/>
      <c r="H118" s="49"/>
      <c r="I118" s="49"/>
    </row>
    <row r="119" spans="1:9" x14ac:dyDescent="0.25">
      <c r="A119" s="1">
        <v>633006</v>
      </c>
      <c r="B119" s="1" t="s">
        <v>4</v>
      </c>
      <c r="C119" s="34">
        <v>10</v>
      </c>
      <c r="D119" s="34"/>
      <c r="E119" s="34">
        <v>100</v>
      </c>
      <c r="F119" s="34">
        <v>100</v>
      </c>
      <c r="G119" s="55"/>
      <c r="H119" s="49"/>
      <c r="I119" s="49"/>
    </row>
    <row r="120" spans="1:9" x14ac:dyDescent="0.25">
      <c r="A120" s="1">
        <v>633016</v>
      </c>
      <c r="B120" s="1" t="s">
        <v>125</v>
      </c>
      <c r="C120" s="34">
        <v>12</v>
      </c>
      <c r="D120" s="34"/>
      <c r="E120" s="34">
        <v>100</v>
      </c>
      <c r="F120" s="34">
        <v>100</v>
      </c>
      <c r="G120" s="55"/>
      <c r="H120" s="49"/>
      <c r="I120" s="49"/>
    </row>
    <row r="121" spans="1:9" x14ac:dyDescent="0.25">
      <c r="A121" s="1">
        <v>634004</v>
      </c>
      <c r="B121" s="1" t="s">
        <v>126</v>
      </c>
      <c r="C121" s="34">
        <v>5.6</v>
      </c>
      <c r="D121" s="34"/>
      <c r="E121" s="34">
        <v>50</v>
      </c>
      <c r="F121" s="34">
        <v>50</v>
      </c>
      <c r="G121" s="55"/>
      <c r="H121" s="49"/>
      <c r="I121" s="49"/>
    </row>
    <row r="122" spans="1:9" x14ac:dyDescent="0.25">
      <c r="A122" s="1">
        <v>637014</v>
      </c>
      <c r="B122" s="1" t="s">
        <v>127</v>
      </c>
      <c r="C122" s="34">
        <v>69.599999999999994</v>
      </c>
      <c r="D122" s="34"/>
      <c r="E122" s="34">
        <v>400</v>
      </c>
      <c r="F122" s="34">
        <v>400</v>
      </c>
      <c r="G122" s="55"/>
      <c r="H122" s="49"/>
      <c r="I122" s="49"/>
    </row>
    <row r="123" spans="1:9" x14ac:dyDescent="0.25">
      <c r="A123" s="1">
        <v>637026</v>
      </c>
      <c r="B123" s="1" t="s">
        <v>128</v>
      </c>
      <c r="C123" s="34">
        <v>327.9</v>
      </c>
      <c r="D123" s="34"/>
      <c r="E123" s="34">
        <v>1600</v>
      </c>
      <c r="F123" s="34">
        <v>1600</v>
      </c>
      <c r="G123" s="55"/>
      <c r="H123" s="49"/>
      <c r="I123" s="49"/>
    </row>
    <row r="124" spans="1:9" x14ac:dyDescent="0.25">
      <c r="A124" s="1">
        <v>637037</v>
      </c>
      <c r="B124" s="1" t="s">
        <v>130</v>
      </c>
      <c r="C124" s="34">
        <v>132</v>
      </c>
      <c r="D124" s="34"/>
      <c r="E124" s="34"/>
      <c r="F124" s="34"/>
      <c r="G124" s="55"/>
      <c r="H124" s="49"/>
      <c r="I124" s="49"/>
    </row>
    <row r="125" spans="1:9" x14ac:dyDescent="0.25">
      <c r="A125" s="1">
        <v>637027</v>
      </c>
      <c r="B125" s="1" t="s">
        <v>129</v>
      </c>
      <c r="C125" s="34">
        <v>54.37</v>
      </c>
      <c r="D125" s="34"/>
      <c r="E125" s="34">
        <v>400</v>
      </c>
      <c r="F125" s="34">
        <v>400</v>
      </c>
      <c r="G125" s="55"/>
      <c r="H125" s="49"/>
      <c r="I125" s="49"/>
    </row>
    <row r="126" spans="1:9" x14ac:dyDescent="0.25">
      <c r="A126" s="8"/>
      <c r="B126" s="18" t="s">
        <v>57</v>
      </c>
      <c r="C126" s="32">
        <f>SUM(C127:C134)</f>
        <v>3376.24</v>
      </c>
      <c r="D126" s="32">
        <f>SUM(D127:D132)</f>
        <v>45511.5</v>
      </c>
      <c r="E126" s="32">
        <f>SUM(E127:E134)</f>
        <v>1030</v>
      </c>
      <c r="F126" s="32">
        <f>SUM(F127:F134)</f>
        <v>1030</v>
      </c>
      <c r="G126" s="32">
        <f t="shared" ref="G126:I126" si="4">SUM(G127:G134)</f>
        <v>1030</v>
      </c>
      <c r="H126" s="32">
        <f t="shared" si="4"/>
        <v>1030</v>
      </c>
      <c r="I126" s="32">
        <f t="shared" si="4"/>
        <v>1030</v>
      </c>
    </row>
    <row r="127" spans="1:9" x14ac:dyDescent="0.25">
      <c r="A127" s="1">
        <v>614000</v>
      </c>
      <c r="B127" s="1" t="s">
        <v>58</v>
      </c>
      <c r="C127" s="34">
        <v>118.96</v>
      </c>
      <c r="D127" s="34">
        <v>120</v>
      </c>
      <c r="E127" s="34">
        <v>130</v>
      </c>
      <c r="F127" s="34">
        <v>130</v>
      </c>
      <c r="G127" s="20">
        <v>130</v>
      </c>
      <c r="H127" s="1">
        <v>130</v>
      </c>
      <c r="I127" s="1">
        <v>130</v>
      </c>
    </row>
    <row r="128" spans="1:9" x14ac:dyDescent="0.25">
      <c r="A128" s="1">
        <v>642001</v>
      </c>
      <c r="B128" s="1" t="s">
        <v>131</v>
      </c>
      <c r="C128" s="34">
        <v>684</v>
      </c>
      <c r="D128" s="34">
        <v>671.5</v>
      </c>
      <c r="E128" s="34">
        <v>900</v>
      </c>
      <c r="F128" s="34">
        <v>900</v>
      </c>
      <c r="G128" s="20">
        <v>900</v>
      </c>
      <c r="H128" s="1">
        <v>900</v>
      </c>
      <c r="I128" s="1">
        <v>900</v>
      </c>
    </row>
    <row r="129" spans="1:9" x14ac:dyDescent="0.25">
      <c r="A129" s="1">
        <v>633006</v>
      </c>
      <c r="B129" s="1" t="s">
        <v>178</v>
      </c>
      <c r="C129" s="34"/>
      <c r="D129" s="34">
        <v>13909.12</v>
      </c>
      <c r="E129" s="34">
        <v>0</v>
      </c>
      <c r="F129" s="34">
        <v>0</v>
      </c>
      <c r="G129" s="20"/>
      <c r="H129" s="1"/>
      <c r="I129" s="1"/>
    </row>
    <row r="130" spans="1:9" x14ac:dyDescent="0.25">
      <c r="A130" s="1">
        <v>633016</v>
      </c>
      <c r="B130" s="1" t="s">
        <v>179</v>
      </c>
      <c r="C130" s="34">
        <v>353.28</v>
      </c>
      <c r="D130" s="34">
        <v>1552.46</v>
      </c>
      <c r="E130" s="34"/>
      <c r="F130" s="34"/>
      <c r="G130" s="20"/>
      <c r="H130" s="1"/>
      <c r="I130" s="1"/>
    </row>
    <row r="131" spans="1:9" x14ac:dyDescent="0.25">
      <c r="A131" s="1">
        <v>636002</v>
      </c>
      <c r="B131" s="1" t="s">
        <v>180</v>
      </c>
      <c r="C131" s="34">
        <v>1020</v>
      </c>
      <c r="D131" s="34"/>
      <c r="E131" s="34"/>
      <c r="F131" s="34"/>
      <c r="G131" s="20"/>
      <c r="H131" s="1"/>
      <c r="I131" s="1"/>
    </row>
    <row r="132" spans="1:9" x14ac:dyDescent="0.25">
      <c r="A132" s="1">
        <v>637006</v>
      </c>
      <c r="B132" s="1" t="s">
        <v>249</v>
      </c>
      <c r="C132" s="34">
        <v>1200</v>
      </c>
      <c r="D132" s="34">
        <v>29258.42</v>
      </c>
      <c r="E132" s="34"/>
      <c r="F132" s="34"/>
      <c r="G132" s="20"/>
      <c r="H132" s="1"/>
      <c r="I132" s="1"/>
    </row>
    <row r="133" spans="1:9" x14ac:dyDescent="0.25">
      <c r="A133" s="5" t="s">
        <v>33</v>
      </c>
      <c r="B133" s="94" t="s">
        <v>2</v>
      </c>
      <c r="C133" s="72" t="s">
        <v>0</v>
      </c>
      <c r="D133" s="52" t="s">
        <v>0</v>
      </c>
      <c r="E133" s="72" t="s">
        <v>210</v>
      </c>
      <c r="F133" s="72" t="s">
        <v>68</v>
      </c>
      <c r="G133" s="96" t="s">
        <v>1</v>
      </c>
      <c r="H133" s="97"/>
      <c r="I133" s="98"/>
    </row>
    <row r="134" spans="1:9" x14ac:dyDescent="0.25">
      <c r="A134" s="6" t="s">
        <v>34</v>
      </c>
      <c r="B134" s="95"/>
      <c r="C134" s="72" t="s">
        <v>200</v>
      </c>
      <c r="D134" s="77" t="s">
        <v>212</v>
      </c>
      <c r="E134" s="72" t="s">
        <v>220</v>
      </c>
      <c r="F134" s="72" t="s">
        <v>220</v>
      </c>
      <c r="G134" s="74" t="s">
        <v>221</v>
      </c>
      <c r="H134" s="72" t="s">
        <v>222</v>
      </c>
      <c r="I134" s="72" t="s">
        <v>250</v>
      </c>
    </row>
    <row r="135" spans="1:9" x14ac:dyDescent="0.25">
      <c r="A135" s="7"/>
      <c r="B135" s="11" t="s">
        <v>7</v>
      </c>
      <c r="C135" s="32">
        <f t="shared" ref="C135:I135" si="5">SUM(C136:C147)</f>
        <v>10427.35</v>
      </c>
      <c r="D135" s="32">
        <f t="shared" si="5"/>
        <v>7245.35</v>
      </c>
      <c r="E135" s="32">
        <f t="shared" si="5"/>
        <v>18900</v>
      </c>
      <c r="F135" s="32">
        <f t="shared" si="5"/>
        <v>12900</v>
      </c>
      <c r="G135" s="32">
        <f t="shared" si="5"/>
        <v>10500</v>
      </c>
      <c r="H135" s="32">
        <f t="shared" si="5"/>
        <v>4950</v>
      </c>
      <c r="I135" s="32">
        <f t="shared" si="5"/>
        <v>4950</v>
      </c>
    </row>
    <row r="136" spans="1:9" x14ac:dyDescent="0.25">
      <c r="A136" s="1">
        <v>633006</v>
      </c>
      <c r="B136" s="19" t="s">
        <v>132</v>
      </c>
      <c r="C136" s="34">
        <v>3000</v>
      </c>
      <c r="D136" s="34">
        <v>3000</v>
      </c>
      <c r="E136" s="34">
        <v>3000</v>
      </c>
      <c r="F136" s="34">
        <v>3000</v>
      </c>
      <c r="G136" s="55">
        <v>3000</v>
      </c>
      <c r="H136" s="49">
        <v>3000</v>
      </c>
      <c r="I136" s="49">
        <v>3000</v>
      </c>
    </row>
    <row r="137" spans="1:9" x14ac:dyDescent="0.25">
      <c r="A137" s="1">
        <v>633006</v>
      </c>
      <c r="B137" s="19" t="s">
        <v>133</v>
      </c>
      <c r="C137" s="34">
        <v>416.85</v>
      </c>
      <c r="D137" s="34">
        <v>164.85</v>
      </c>
      <c r="E137" s="34">
        <v>200</v>
      </c>
      <c r="F137" s="34">
        <v>200</v>
      </c>
      <c r="G137" s="55">
        <v>250</v>
      </c>
      <c r="H137" s="49">
        <v>250</v>
      </c>
      <c r="I137" s="49">
        <v>250</v>
      </c>
    </row>
    <row r="138" spans="1:9" x14ac:dyDescent="0.25">
      <c r="A138" s="1">
        <v>633006</v>
      </c>
      <c r="B138" s="19" t="s">
        <v>186</v>
      </c>
      <c r="C138" s="34">
        <v>3000</v>
      </c>
      <c r="D138" s="34"/>
      <c r="E138" s="34"/>
      <c r="F138" s="34"/>
      <c r="G138" s="55"/>
      <c r="H138" s="49"/>
      <c r="I138" s="49"/>
    </row>
    <row r="139" spans="1:9" x14ac:dyDescent="0.25">
      <c r="A139" s="1">
        <v>633016</v>
      </c>
      <c r="B139" s="19" t="s">
        <v>213</v>
      </c>
      <c r="C139" s="1"/>
      <c r="D139" s="34">
        <v>767</v>
      </c>
      <c r="E139" s="34">
        <v>0</v>
      </c>
      <c r="F139" s="34">
        <v>0</v>
      </c>
      <c r="G139" s="55"/>
      <c r="H139" s="49"/>
      <c r="I139" s="49"/>
    </row>
    <row r="140" spans="1:9" x14ac:dyDescent="0.25">
      <c r="A140" s="1">
        <v>634003</v>
      </c>
      <c r="B140" s="1" t="s">
        <v>266</v>
      </c>
      <c r="C140" s="34">
        <v>155.5</v>
      </c>
      <c r="D140" s="34">
        <v>183.5</v>
      </c>
      <c r="E140" s="34">
        <v>200</v>
      </c>
      <c r="F140" s="34">
        <v>200</v>
      </c>
      <c r="G140" s="55">
        <v>200</v>
      </c>
      <c r="H140" s="49">
        <v>200</v>
      </c>
      <c r="I140" s="49">
        <v>200</v>
      </c>
    </row>
    <row r="141" spans="1:9" x14ac:dyDescent="0.25">
      <c r="A141" s="1">
        <v>634002</v>
      </c>
      <c r="B141" s="1" t="s">
        <v>277</v>
      </c>
      <c r="C141" s="34"/>
      <c r="D141" s="34"/>
      <c r="E141" s="34">
        <v>6000</v>
      </c>
      <c r="F141" s="34">
        <v>6000</v>
      </c>
      <c r="G141" s="55">
        <v>1000</v>
      </c>
      <c r="H141" s="49"/>
      <c r="I141" s="49"/>
    </row>
    <row r="142" spans="1:9" x14ac:dyDescent="0.25">
      <c r="A142" s="1">
        <v>634002</v>
      </c>
      <c r="B142" s="1" t="s">
        <v>267</v>
      </c>
      <c r="C142" s="34"/>
      <c r="D142" s="34"/>
      <c r="E142" s="34"/>
      <c r="F142" s="34"/>
      <c r="G142" s="55">
        <v>800</v>
      </c>
      <c r="H142" s="49"/>
      <c r="I142" s="49"/>
    </row>
    <row r="143" spans="1:9" x14ac:dyDescent="0.25">
      <c r="A143" s="1">
        <v>637001</v>
      </c>
      <c r="B143" s="1" t="s">
        <v>264</v>
      </c>
      <c r="C143" s="34"/>
      <c r="D143" s="34"/>
      <c r="E143" s="34"/>
      <c r="F143" s="34"/>
      <c r="G143" s="55">
        <v>750</v>
      </c>
      <c r="H143" s="49"/>
      <c r="I143" s="49"/>
    </row>
    <row r="144" spans="1:9" x14ac:dyDescent="0.25">
      <c r="A144" s="1">
        <v>637011</v>
      </c>
      <c r="B144" s="1" t="s">
        <v>265</v>
      </c>
      <c r="C144" s="34"/>
      <c r="D144" s="34"/>
      <c r="E144" s="34"/>
      <c r="F144" s="34"/>
      <c r="G144" s="55">
        <v>500</v>
      </c>
      <c r="H144" s="49"/>
      <c r="I144" s="49"/>
    </row>
    <row r="145" spans="1:9" x14ac:dyDescent="0.25">
      <c r="A145" s="1">
        <v>637004</v>
      </c>
      <c r="B145" s="1" t="s">
        <v>134</v>
      </c>
      <c r="C145" s="34">
        <v>855</v>
      </c>
      <c r="D145" s="34">
        <v>1130</v>
      </c>
      <c r="E145" s="34">
        <v>1500</v>
      </c>
      <c r="F145" s="34">
        <v>1500</v>
      </c>
      <c r="G145" s="55">
        <v>1500</v>
      </c>
      <c r="H145" s="49">
        <v>1500</v>
      </c>
      <c r="I145" s="49">
        <v>1500</v>
      </c>
    </row>
    <row r="146" spans="1:9" x14ac:dyDescent="0.25">
      <c r="A146" s="1">
        <v>637004</v>
      </c>
      <c r="B146" s="1" t="s">
        <v>214</v>
      </c>
      <c r="C146" s="34"/>
      <c r="D146" s="34"/>
      <c r="E146" s="34">
        <v>6000</v>
      </c>
      <c r="F146" s="34"/>
      <c r="G146" s="55"/>
      <c r="H146" s="49"/>
      <c r="I146" s="49"/>
    </row>
    <row r="147" spans="1:9" x14ac:dyDescent="0.25">
      <c r="A147" s="1">
        <v>642001</v>
      </c>
      <c r="B147" s="1" t="s">
        <v>18</v>
      </c>
      <c r="C147" s="34">
        <v>3000</v>
      </c>
      <c r="D147" s="34">
        <v>2000</v>
      </c>
      <c r="E147" s="34">
        <v>2000</v>
      </c>
      <c r="F147" s="34">
        <v>2000</v>
      </c>
      <c r="G147" s="55">
        <v>2500</v>
      </c>
      <c r="H147" s="49"/>
      <c r="I147" s="49"/>
    </row>
    <row r="148" spans="1:9" x14ac:dyDescent="0.25">
      <c r="A148" s="7"/>
      <c r="B148" s="8" t="s">
        <v>10</v>
      </c>
      <c r="C148" s="32">
        <f t="shared" ref="C148:I148" si="6">SUM(C149:C150)</f>
        <v>325.66000000000003</v>
      </c>
      <c r="D148" s="32">
        <f t="shared" si="6"/>
        <v>1732.51</v>
      </c>
      <c r="E148" s="32">
        <f t="shared" si="6"/>
        <v>10000</v>
      </c>
      <c r="F148" s="32">
        <f t="shared" si="6"/>
        <v>10000</v>
      </c>
      <c r="G148" s="32">
        <f t="shared" si="6"/>
        <v>11000</v>
      </c>
      <c r="H148" s="32">
        <f t="shared" si="6"/>
        <v>11000</v>
      </c>
      <c r="I148" s="32">
        <f t="shared" si="6"/>
        <v>11000</v>
      </c>
    </row>
    <row r="149" spans="1:9" x14ac:dyDescent="0.25">
      <c r="A149" s="1">
        <v>635006</v>
      </c>
      <c r="B149" s="1" t="s">
        <v>135</v>
      </c>
      <c r="C149" s="34">
        <v>325.66000000000003</v>
      </c>
      <c r="D149" s="34">
        <v>1732.51</v>
      </c>
      <c r="E149" s="34">
        <v>10000</v>
      </c>
      <c r="F149" s="34">
        <v>10000</v>
      </c>
      <c r="G149" s="55">
        <v>10000</v>
      </c>
      <c r="H149" s="49">
        <v>10000</v>
      </c>
      <c r="I149" s="49">
        <v>10000</v>
      </c>
    </row>
    <row r="150" spans="1:9" x14ac:dyDescent="0.25">
      <c r="A150" s="1">
        <v>637004</v>
      </c>
      <c r="B150" s="1" t="s">
        <v>136</v>
      </c>
      <c r="C150" s="34"/>
      <c r="D150" s="34"/>
      <c r="E150" s="34">
        <v>0</v>
      </c>
      <c r="F150" s="34">
        <v>0</v>
      </c>
      <c r="G150" s="55">
        <v>1000</v>
      </c>
      <c r="H150" s="49">
        <v>1000</v>
      </c>
      <c r="I150" s="49">
        <v>1000</v>
      </c>
    </row>
    <row r="151" spans="1:9" x14ac:dyDescent="0.25">
      <c r="A151" s="7"/>
      <c r="B151" s="8" t="s">
        <v>11</v>
      </c>
      <c r="C151" s="32">
        <f t="shared" ref="C151:I151" si="7">SUM(C152:C169)</f>
        <v>36510.530000000006</v>
      </c>
      <c r="D151" s="32">
        <f t="shared" si="7"/>
        <v>39746.170000000006</v>
      </c>
      <c r="E151" s="32">
        <f t="shared" si="7"/>
        <v>73600</v>
      </c>
      <c r="F151" s="32">
        <f t="shared" si="7"/>
        <v>84883.23</v>
      </c>
      <c r="G151" s="32">
        <f t="shared" si="7"/>
        <v>83900</v>
      </c>
      <c r="H151" s="32">
        <f t="shared" si="7"/>
        <v>83900</v>
      </c>
      <c r="I151" s="32">
        <f t="shared" si="7"/>
        <v>83900</v>
      </c>
    </row>
    <row r="152" spans="1:9" x14ac:dyDescent="0.25">
      <c r="A152" s="1">
        <v>634003</v>
      </c>
      <c r="B152" s="1" t="s">
        <v>137</v>
      </c>
      <c r="C152" s="34">
        <v>899.25</v>
      </c>
      <c r="D152" s="34">
        <v>899.25</v>
      </c>
      <c r="E152" s="34">
        <v>1000</v>
      </c>
      <c r="F152" s="34">
        <v>1000</v>
      </c>
      <c r="G152" s="55">
        <v>1000</v>
      </c>
      <c r="H152" s="49">
        <v>1000</v>
      </c>
      <c r="I152" s="49">
        <v>1000</v>
      </c>
    </row>
    <row r="153" spans="1:9" x14ac:dyDescent="0.25">
      <c r="A153" s="1">
        <v>632001</v>
      </c>
      <c r="B153" s="1" t="s">
        <v>138</v>
      </c>
      <c r="C153" s="34">
        <v>625.36</v>
      </c>
      <c r="D153" s="34">
        <v>675.01</v>
      </c>
      <c r="E153" s="34">
        <v>800</v>
      </c>
      <c r="F153" s="34">
        <v>800</v>
      </c>
      <c r="G153" s="55">
        <v>900</v>
      </c>
      <c r="H153" s="49">
        <v>900</v>
      </c>
      <c r="I153" s="49">
        <v>900</v>
      </c>
    </row>
    <row r="154" spans="1:9" x14ac:dyDescent="0.25">
      <c r="A154" s="1">
        <v>633004</v>
      </c>
      <c r="B154" s="1" t="s">
        <v>12</v>
      </c>
      <c r="C154" s="34">
        <v>1371.6</v>
      </c>
      <c r="D154" s="34">
        <v>1066.5</v>
      </c>
      <c r="E154" s="34">
        <v>3300</v>
      </c>
      <c r="F154" s="34">
        <v>3300</v>
      </c>
      <c r="G154" s="55">
        <v>2000</v>
      </c>
      <c r="H154" s="49">
        <v>2000</v>
      </c>
      <c r="I154" s="49">
        <v>2000</v>
      </c>
    </row>
    <row r="155" spans="1:9" x14ac:dyDescent="0.25">
      <c r="A155" s="1">
        <v>635006</v>
      </c>
      <c r="B155" s="1" t="s">
        <v>240</v>
      </c>
      <c r="C155" s="34"/>
      <c r="D155" s="34"/>
      <c r="E155" s="34">
        <v>5000</v>
      </c>
      <c r="F155" s="34">
        <v>5000</v>
      </c>
      <c r="G155" s="55"/>
      <c r="H155" s="49"/>
      <c r="I155" s="49"/>
    </row>
    <row r="156" spans="1:9" x14ac:dyDescent="0.25">
      <c r="A156" s="1">
        <v>637004</v>
      </c>
      <c r="B156" s="1" t="s">
        <v>274</v>
      </c>
      <c r="C156" s="34">
        <v>12635.16</v>
      </c>
      <c r="D156" s="34">
        <v>12085.08</v>
      </c>
      <c r="E156" s="34">
        <v>25000</v>
      </c>
      <c r="F156" s="34">
        <v>25000</v>
      </c>
      <c r="G156" s="55">
        <v>65000</v>
      </c>
      <c r="H156" s="49">
        <v>65000</v>
      </c>
      <c r="I156" s="49">
        <v>65000</v>
      </c>
    </row>
    <row r="157" spans="1:9" x14ac:dyDescent="0.25">
      <c r="A157" s="1">
        <v>637004</v>
      </c>
      <c r="B157" s="1" t="s">
        <v>270</v>
      </c>
      <c r="C157" s="34">
        <v>11652.56</v>
      </c>
      <c r="D157" s="34">
        <v>10620.13</v>
      </c>
      <c r="E157" s="34">
        <v>19000</v>
      </c>
      <c r="F157" s="34">
        <v>14516.43</v>
      </c>
      <c r="G157" s="55"/>
      <c r="H157" s="49"/>
      <c r="I157" s="49"/>
    </row>
    <row r="158" spans="1:9" x14ac:dyDescent="0.25">
      <c r="A158" s="1">
        <v>637004</v>
      </c>
      <c r="B158" s="1" t="s">
        <v>271</v>
      </c>
      <c r="C158" s="34">
        <v>2362.81</v>
      </c>
      <c r="D158" s="34">
        <v>1681.03</v>
      </c>
      <c r="E158" s="34">
        <v>3000</v>
      </c>
      <c r="F158" s="34">
        <v>3000</v>
      </c>
      <c r="G158" s="55"/>
      <c r="H158" s="49"/>
      <c r="I158" s="49"/>
    </row>
    <row r="159" spans="1:9" x14ac:dyDescent="0.25">
      <c r="A159" s="1">
        <v>637004</v>
      </c>
      <c r="B159" s="1" t="s">
        <v>272</v>
      </c>
      <c r="C159" s="34">
        <v>448.58</v>
      </c>
      <c r="D159" s="34">
        <v>873.9</v>
      </c>
      <c r="E159" s="34">
        <v>1500</v>
      </c>
      <c r="F159" s="34">
        <v>1500</v>
      </c>
      <c r="G159" s="55"/>
      <c r="H159" s="49"/>
      <c r="I159" s="49"/>
    </row>
    <row r="160" spans="1:9" x14ac:dyDescent="0.25">
      <c r="A160" s="1">
        <v>637004</v>
      </c>
      <c r="B160" s="1" t="s">
        <v>273</v>
      </c>
      <c r="C160" s="34">
        <v>3905.71</v>
      </c>
      <c r="D160" s="34">
        <v>1785.55</v>
      </c>
      <c r="E160" s="34">
        <v>6000</v>
      </c>
      <c r="F160" s="34">
        <v>6000</v>
      </c>
      <c r="G160" s="55">
        <v>5000</v>
      </c>
      <c r="H160" s="49">
        <v>5000</v>
      </c>
      <c r="I160" s="49">
        <v>5000</v>
      </c>
    </row>
    <row r="161" spans="1:9" x14ac:dyDescent="0.25">
      <c r="A161" s="1">
        <v>637004</v>
      </c>
      <c r="B161" s="1" t="s">
        <v>269</v>
      </c>
      <c r="C161" s="34"/>
      <c r="D161" s="34">
        <v>2824.86</v>
      </c>
      <c r="E161" s="34">
        <v>4000</v>
      </c>
      <c r="F161" s="34">
        <v>4000</v>
      </c>
      <c r="G161" s="55">
        <v>3000</v>
      </c>
      <c r="H161" s="49">
        <v>3000</v>
      </c>
      <c r="I161" s="49">
        <v>3000</v>
      </c>
    </row>
    <row r="162" spans="1:9" x14ac:dyDescent="0.25">
      <c r="A162" s="1">
        <v>637004</v>
      </c>
      <c r="B162" s="1" t="s">
        <v>268</v>
      </c>
      <c r="C162" s="34">
        <v>810</v>
      </c>
      <c r="D162" s="34">
        <v>2307.96</v>
      </c>
      <c r="E162" s="34">
        <v>5000</v>
      </c>
      <c r="F162" s="34">
        <v>0</v>
      </c>
      <c r="G162" s="55">
        <v>7000</v>
      </c>
      <c r="H162" s="49">
        <v>7000</v>
      </c>
      <c r="I162" s="49">
        <v>7000</v>
      </c>
    </row>
    <row r="163" spans="1:9" x14ac:dyDescent="0.25">
      <c r="A163" s="1">
        <v>633006</v>
      </c>
      <c r="B163" s="1" t="s">
        <v>255</v>
      </c>
      <c r="C163" s="34"/>
      <c r="D163" s="34"/>
      <c r="E163" s="34">
        <v>0</v>
      </c>
      <c r="F163" s="34">
        <v>1500</v>
      </c>
      <c r="G163" s="55"/>
      <c r="H163" s="49"/>
      <c r="I163" s="49"/>
    </row>
    <row r="164" spans="1:9" x14ac:dyDescent="0.25">
      <c r="A164" s="1" t="s">
        <v>246</v>
      </c>
      <c r="B164" s="1" t="s">
        <v>257</v>
      </c>
      <c r="C164" s="34"/>
      <c r="D164" s="34">
        <v>3377.1</v>
      </c>
      <c r="E164" s="34"/>
      <c r="F164" s="34">
        <v>4483.57</v>
      </c>
      <c r="G164" s="55"/>
      <c r="H164" s="49"/>
      <c r="I164" s="49"/>
    </row>
    <row r="165" spans="1:9" x14ac:dyDescent="0.25">
      <c r="A165" s="1"/>
      <c r="B165" s="1"/>
      <c r="C165" s="34"/>
      <c r="D165" s="34"/>
      <c r="E165" s="34"/>
      <c r="F165" s="34"/>
      <c r="G165" s="55"/>
      <c r="H165" s="49"/>
      <c r="I165" s="49"/>
    </row>
    <row r="166" spans="1:9" x14ac:dyDescent="0.25">
      <c r="A166" s="1" t="s">
        <v>33</v>
      </c>
      <c r="B166" s="100" t="s">
        <v>2</v>
      </c>
      <c r="C166" s="72" t="s">
        <v>0</v>
      </c>
      <c r="D166" s="52" t="s">
        <v>0</v>
      </c>
      <c r="E166" s="72" t="s">
        <v>210</v>
      </c>
      <c r="F166" s="72" t="s">
        <v>68</v>
      </c>
      <c r="G166" s="101" t="s">
        <v>1</v>
      </c>
      <c r="H166" s="101"/>
      <c r="I166" s="101"/>
    </row>
    <row r="167" spans="1:9" x14ac:dyDescent="0.25">
      <c r="A167" s="1" t="s">
        <v>34</v>
      </c>
      <c r="B167" s="100"/>
      <c r="C167" s="72" t="s">
        <v>200</v>
      </c>
      <c r="D167" s="77" t="s">
        <v>251</v>
      </c>
      <c r="E167" s="72" t="s">
        <v>220</v>
      </c>
      <c r="F167" s="72" t="s">
        <v>220</v>
      </c>
      <c r="G167" s="74" t="s">
        <v>221</v>
      </c>
      <c r="H167" s="72" t="s">
        <v>222</v>
      </c>
      <c r="I167" s="72" t="s">
        <v>250</v>
      </c>
    </row>
    <row r="168" spans="1:9" x14ac:dyDescent="0.25">
      <c r="A168" s="5" t="s">
        <v>246</v>
      </c>
      <c r="B168" s="5" t="s">
        <v>256</v>
      </c>
      <c r="C168" s="64"/>
      <c r="D168" s="64">
        <v>1549.8</v>
      </c>
      <c r="E168" s="64"/>
      <c r="F168" s="64">
        <v>14783.23</v>
      </c>
      <c r="G168" s="65"/>
      <c r="H168" s="66"/>
      <c r="I168" s="66"/>
    </row>
    <row r="169" spans="1:9" x14ac:dyDescent="0.25">
      <c r="A169" s="1">
        <v>637027</v>
      </c>
      <c r="B169" s="1" t="s">
        <v>108</v>
      </c>
      <c r="C169" s="34">
        <v>1799.5</v>
      </c>
      <c r="D169" s="34">
        <v>0</v>
      </c>
      <c r="E169" s="34"/>
      <c r="F169" s="34"/>
      <c r="G169" s="55"/>
      <c r="H169" s="49"/>
      <c r="I169" s="49"/>
    </row>
    <row r="170" spans="1:9" x14ac:dyDescent="0.25">
      <c r="A170" s="7"/>
      <c r="B170" s="8" t="s">
        <v>13</v>
      </c>
      <c r="C170" s="32">
        <f t="shared" ref="C170:I170" si="8">SUM(C171:C176)</f>
        <v>10243.18</v>
      </c>
      <c r="D170" s="32">
        <f t="shared" si="8"/>
        <v>8068.02</v>
      </c>
      <c r="E170" s="32">
        <f t="shared" si="8"/>
        <v>23500</v>
      </c>
      <c r="F170" s="32">
        <f t="shared" si="8"/>
        <v>23500</v>
      </c>
      <c r="G170" s="32">
        <f t="shared" si="8"/>
        <v>27000</v>
      </c>
      <c r="H170" s="32">
        <f t="shared" si="8"/>
        <v>26000</v>
      </c>
      <c r="I170" s="32">
        <f t="shared" si="8"/>
        <v>27000</v>
      </c>
    </row>
    <row r="171" spans="1:9" x14ac:dyDescent="0.25">
      <c r="A171" s="1">
        <v>633004</v>
      </c>
      <c r="B171" s="1" t="s">
        <v>139</v>
      </c>
      <c r="C171" s="34"/>
      <c r="D171" s="34"/>
      <c r="E171" s="34">
        <v>1000</v>
      </c>
      <c r="F171" s="34">
        <v>1000</v>
      </c>
      <c r="G171" s="55">
        <v>2000</v>
      </c>
      <c r="H171" s="49">
        <v>2000</v>
      </c>
      <c r="I171" s="49">
        <v>2000</v>
      </c>
    </row>
    <row r="172" spans="1:9" x14ac:dyDescent="0.25">
      <c r="A172" s="1">
        <v>633006</v>
      </c>
      <c r="B172" s="1" t="s">
        <v>4</v>
      </c>
      <c r="C172" s="34">
        <v>505.4</v>
      </c>
      <c r="D172" s="34">
        <v>582.66</v>
      </c>
      <c r="E172" s="34">
        <v>5000</v>
      </c>
      <c r="F172" s="34">
        <v>5000</v>
      </c>
      <c r="G172" s="55">
        <v>6000</v>
      </c>
      <c r="H172" s="49">
        <v>6000</v>
      </c>
      <c r="I172" s="49">
        <v>6000</v>
      </c>
    </row>
    <row r="173" spans="1:9" x14ac:dyDescent="0.25">
      <c r="A173" s="1">
        <v>633015</v>
      </c>
      <c r="B173" s="1" t="s">
        <v>140</v>
      </c>
      <c r="C173" s="34">
        <v>1124.99</v>
      </c>
      <c r="D173" s="34">
        <v>1612.71</v>
      </c>
      <c r="E173" s="34">
        <v>1500</v>
      </c>
      <c r="F173" s="34">
        <v>1500</v>
      </c>
      <c r="G173" s="55">
        <v>3000</v>
      </c>
      <c r="H173" s="49">
        <v>3000</v>
      </c>
      <c r="I173" s="49">
        <v>3000</v>
      </c>
    </row>
    <row r="174" spans="1:9" x14ac:dyDescent="0.25">
      <c r="A174" s="1">
        <v>635004</v>
      </c>
      <c r="B174" s="1" t="s">
        <v>141</v>
      </c>
      <c r="C174" s="34">
        <v>1192.1500000000001</v>
      </c>
      <c r="D174" s="34">
        <v>2454.63</v>
      </c>
      <c r="E174" s="34">
        <v>6000</v>
      </c>
      <c r="F174" s="34">
        <v>6000</v>
      </c>
      <c r="G174" s="55">
        <v>6000</v>
      </c>
      <c r="H174" s="49">
        <v>6000</v>
      </c>
      <c r="I174" s="49">
        <v>6000</v>
      </c>
    </row>
    <row r="175" spans="1:9" x14ac:dyDescent="0.25">
      <c r="A175" s="1">
        <v>635006</v>
      </c>
      <c r="B175" s="1" t="s">
        <v>142</v>
      </c>
      <c r="C175" s="34">
        <v>4420.6400000000003</v>
      </c>
      <c r="D175" s="34">
        <v>3418.02</v>
      </c>
      <c r="E175" s="34">
        <v>10000</v>
      </c>
      <c r="F175" s="34">
        <v>10000</v>
      </c>
      <c r="G175" s="55">
        <v>10000</v>
      </c>
      <c r="H175" s="49">
        <v>9000</v>
      </c>
      <c r="I175" s="49">
        <v>10000</v>
      </c>
    </row>
    <row r="176" spans="1:9" x14ac:dyDescent="0.25">
      <c r="A176" s="1">
        <v>635006</v>
      </c>
      <c r="B176" s="1" t="s">
        <v>187</v>
      </c>
      <c r="C176" s="34">
        <v>3000</v>
      </c>
      <c r="D176" s="34">
        <v>0</v>
      </c>
      <c r="E176" s="34"/>
      <c r="F176" s="34"/>
      <c r="G176" s="55"/>
      <c r="H176" s="49"/>
      <c r="I176" s="49"/>
    </row>
    <row r="177" spans="1:9" x14ac:dyDescent="0.25">
      <c r="A177" s="7"/>
      <c r="B177" s="8" t="s">
        <v>37</v>
      </c>
      <c r="C177" s="32">
        <f>SUM(C178:C182)</f>
        <v>3901.4700000000003</v>
      </c>
      <c r="D177" s="32">
        <f>SUM(D178:D182)</f>
        <v>2465.46</v>
      </c>
      <c r="E177" s="32">
        <f>SUM(E178:E182)</f>
        <v>2600</v>
      </c>
      <c r="F177" s="32">
        <f>SUM(F178:F182)</f>
        <v>2600</v>
      </c>
      <c r="G177" s="32">
        <f t="shared" ref="G177:I177" si="9">SUM(G178:G182)</f>
        <v>3100</v>
      </c>
      <c r="H177" s="32">
        <f t="shared" si="9"/>
        <v>3100</v>
      </c>
      <c r="I177" s="32">
        <f t="shared" si="9"/>
        <v>3100</v>
      </c>
    </row>
    <row r="178" spans="1:9" x14ac:dyDescent="0.25">
      <c r="A178" s="1"/>
      <c r="B178" s="1" t="s">
        <v>14</v>
      </c>
      <c r="C178" s="34"/>
      <c r="D178" s="34"/>
      <c r="E178" s="34"/>
      <c r="F178" s="34"/>
      <c r="G178" s="55"/>
      <c r="H178" s="49"/>
      <c r="I178" s="49"/>
    </row>
    <row r="179" spans="1:9" x14ac:dyDescent="0.25">
      <c r="A179" s="1">
        <v>632001</v>
      </c>
      <c r="B179" s="1" t="s">
        <v>143</v>
      </c>
      <c r="C179" s="34">
        <v>550</v>
      </c>
      <c r="D179" s="34">
        <v>784</v>
      </c>
      <c r="E179" s="34">
        <v>1000</v>
      </c>
      <c r="F179" s="34">
        <v>1000</v>
      </c>
      <c r="G179" s="55">
        <v>1500</v>
      </c>
      <c r="H179" s="49">
        <v>1500</v>
      </c>
      <c r="I179" s="49">
        <v>1500</v>
      </c>
    </row>
    <row r="180" spans="1:9" x14ac:dyDescent="0.25">
      <c r="A180" s="1">
        <v>632002</v>
      </c>
      <c r="B180" s="1" t="s">
        <v>144</v>
      </c>
      <c r="C180" s="34">
        <v>525.13</v>
      </c>
      <c r="D180" s="34">
        <v>490.46</v>
      </c>
      <c r="E180" s="34">
        <v>600</v>
      </c>
      <c r="F180" s="34">
        <v>600</v>
      </c>
      <c r="G180" s="55">
        <v>600</v>
      </c>
      <c r="H180" s="49">
        <v>600</v>
      </c>
      <c r="I180" s="49">
        <v>600</v>
      </c>
    </row>
    <row r="181" spans="1:9" x14ac:dyDescent="0.25">
      <c r="A181" s="1">
        <v>635006</v>
      </c>
      <c r="B181" s="1" t="s">
        <v>145</v>
      </c>
      <c r="C181" s="34">
        <v>2826.34</v>
      </c>
      <c r="D181" s="34">
        <v>733</v>
      </c>
      <c r="E181" s="34"/>
      <c r="F181" s="34">
        <v>0</v>
      </c>
      <c r="G181" s="55"/>
      <c r="H181" s="49"/>
      <c r="I181" s="49"/>
    </row>
    <row r="182" spans="1:9" x14ac:dyDescent="0.25">
      <c r="A182" s="1">
        <v>635006</v>
      </c>
      <c r="B182" s="1" t="s">
        <v>153</v>
      </c>
      <c r="C182" s="34"/>
      <c r="D182" s="34">
        <v>458</v>
      </c>
      <c r="E182" s="34">
        <v>1000</v>
      </c>
      <c r="F182" s="34">
        <v>1000</v>
      </c>
      <c r="G182" s="55">
        <v>1000</v>
      </c>
      <c r="H182" s="49">
        <v>1000</v>
      </c>
      <c r="I182" s="49">
        <v>1000</v>
      </c>
    </row>
    <row r="183" spans="1:9" x14ac:dyDescent="0.25">
      <c r="A183" s="17"/>
      <c r="B183" s="17" t="s">
        <v>53</v>
      </c>
      <c r="C183" s="32">
        <f t="shared" ref="C183:I183" si="10">SUM(C184:C190)</f>
        <v>2625.76</v>
      </c>
      <c r="D183" s="32">
        <f t="shared" si="10"/>
        <v>6886.54</v>
      </c>
      <c r="E183" s="32">
        <f t="shared" si="10"/>
        <v>9150</v>
      </c>
      <c r="F183" s="32">
        <f t="shared" si="10"/>
        <v>9150</v>
      </c>
      <c r="G183" s="50">
        <f t="shared" si="10"/>
        <v>10150</v>
      </c>
      <c r="H183" s="50">
        <f t="shared" si="10"/>
        <v>10150</v>
      </c>
      <c r="I183" s="50">
        <f t="shared" si="10"/>
        <v>10150</v>
      </c>
    </row>
    <row r="184" spans="1:9" x14ac:dyDescent="0.25">
      <c r="A184" s="1">
        <v>634001</v>
      </c>
      <c r="B184" s="1" t="s">
        <v>276</v>
      </c>
      <c r="C184" s="34">
        <v>567</v>
      </c>
      <c r="D184" s="34">
        <v>599.95000000000005</v>
      </c>
      <c r="E184" s="34">
        <v>1500</v>
      </c>
      <c r="F184" s="34">
        <v>1500</v>
      </c>
      <c r="G184" s="55">
        <v>2500</v>
      </c>
      <c r="H184" s="49">
        <v>2500</v>
      </c>
      <c r="I184" s="49">
        <v>2500</v>
      </c>
    </row>
    <row r="185" spans="1:9" x14ac:dyDescent="0.25">
      <c r="A185" s="1">
        <v>634002</v>
      </c>
      <c r="B185" s="1" t="s">
        <v>146</v>
      </c>
      <c r="C185" s="34">
        <v>147.76</v>
      </c>
      <c r="D185" s="34">
        <v>7.49</v>
      </c>
      <c r="E185" s="34">
        <v>1500</v>
      </c>
      <c r="F185" s="34">
        <v>1500</v>
      </c>
      <c r="G185" s="55">
        <v>1500</v>
      </c>
      <c r="H185" s="49">
        <v>1500</v>
      </c>
      <c r="I185" s="49">
        <v>1500</v>
      </c>
    </row>
    <row r="186" spans="1:9" x14ac:dyDescent="0.25">
      <c r="A186" s="1">
        <v>634003</v>
      </c>
      <c r="B186" s="1" t="s">
        <v>147</v>
      </c>
      <c r="C186" s="34">
        <v>100</v>
      </c>
      <c r="D186" s="34">
        <v>100</v>
      </c>
      <c r="E186" s="34">
        <v>100</v>
      </c>
      <c r="F186" s="34">
        <v>100</v>
      </c>
      <c r="G186" s="55">
        <v>100</v>
      </c>
      <c r="H186" s="49">
        <v>100</v>
      </c>
      <c r="I186" s="49">
        <v>100</v>
      </c>
    </row>
    <row r="187" spans="1:9" x14ac:dyDescent="0.25">
      <c r="A187" s="1">
        <v>634005</v>
      </c>
      <c r="B187" s="1" t="s">
        <v>148</v>
      </c>
      <c r="C187" s="34">
        <v>50</v>
      </c>
      <c r="D187" s="34">
        <v>50</v>
      </c>
      <c r="E187" s="34">
        <v>50</v>
      </c>
      <c r="F187" s="34">
        <v>50</v>
      </c>
      <c r="G187" s="55">
        <v>50</v>
      </c>
      <c r="H187" s="49">
        <v>50</v>
      </c>
      <c r="I187" s="49">
        <v>50</v>
      </c>
    </row>
    <row r="188" spans="1:9" x14ac:dyDescent="0.25">
      <c r="A188" s="1">
        <v>635006</v>
      </c>
      <c r="B188" s="1" t="s">
        <v>149</v>
      </c>
      <c r="C188" s="34">
        <v>1251</v>
      </c>
      <c r="D188" s="34">
        <v>2305.1</v>
      </c>
      <c r="E188" s="34">
        <v>2500</v>
      </c>
      <c r="F188" s="37">
        <v>2500</v>
      </c>
      <c r="G188" s="55">
        <v>2500</v>
      </c>
      <c r="H188" s="49">
        <v>2500</v>
      </c>
      <c r="I188" s="49">
        <v>2500</v>
      </c>
    </row>
    <row r="189" spans="1:9" x14ac:dyDescent="0.25">
      <c r="A189" s="1">
        <v>635006</v>
      </c>
      <c r="B189" s="1" t="s">
        <v>150</v>
      </c>
      <c r="C189" s="34"/>
      <c r="D189" s="34">
        <v>2600</v>
      </c>
      <c r="E189" s="34">
        <v>1000</v>
      </c>
      <c r="F189" s="37">
        <v>1000</v>
      </c>
      <c r="G189" s="55">
        <v>1000</v>
      </c>
      <c r="H189" s="49">
        <v>1000</v>
      </c>
      <c r="I189" s="49">
        <v>1000</v>
      </c>
    </row>
    <row r="190" spans="1:9" x14ac:dyDescent="0.25">
      <c r="A190" s="1">
        <v>637012</v>
      </c>
      <c r="B190" s="1" t="s">
        <v>207</v>
      </c>
      <c r="C190" s="34">
        <v>510</v>
      </c>
      <c r="D190" s="34">
        <v>1224</v>
      </c>
      <c r="E190" s="34">
        <v>2500</v>
      </c>
      <c r="F190" s="37">
        <v>2500</v>
      </c>
      <c r="G190" s="55">
        <v>2500</v>
      </c>
      <c r="H190" s="49">
        <v>2500</v>
      </c>
      <c r="I190" s="49">
        <v>2500</v>
      </c>
    </row>
    <row r="191" spans="1:9" x14ac:dyDescent="0.25">
      <c r="A191" s="7"/>
      <c r="B191" s="8" t="s">
        <v>16</v>
      </c>
      <c r="C191" s="32">
        <f>SUM(C192:C193)</f>
        <v>12294.490000000002</v>
      </c>
      <c r="D191" s="32">
        <f>SUM(D192:D193)</f>
        <v>9855.0500000000011</v>
      </c>
      <c r="E191" s="32">
        <f t="shared" ref="E191:I191" si="11">SUM(E192:E193)</f>
        <v>22000</v>
      </c>
      <c r="F191" s="36">
        <f t="shared" si="11"/>
        <v>22000</v>
      </c>
      <c r="G191" s="36">
        <f t="shared" si="11"/>
        <v>30000</v>
      </c>
      <c r="H191" s="36">
        <f t="shared" si="11"/>
        <v>30000</v>
      </c>
      <c r="I191" s="32">
        <f t="shared" si="11"/>
        <v>30000</v>
      </c>
    </row>
    <row r="192" spans="1:9" x14ac:dyDescent="0.25">
      <c r="A192" s="1">
        <v>632001</v>
      </c>
      <c r="B192" s="1" t="s">
        <v>83</v>
      </c>
      <c r="C192" s="34">
        <v>11811.87</v>
      </c>
      <c r="D192" s="34">
        <v>9204.27</v>
      </c>
      <c r="E192" s="34">
        <v>17000</v>
      </c>
      <c r="F192" s="37">
        <v>17000</v>
      </c>
      <c r="G192" s="55">
        <v>25000</v>
      </c>
      <c r="H192" s="49">
        <v>25000</v>
      </c>
      <c r="I192" s="49">
        <v>25000</v>
      </c>
    </row>
    <row r="193" spans="1:9" x14ac:dyDescent="0.25">
      <c r="A193" s="1">
        <v>635006</v>
      </c>
      <c r="B193" s="1" t="s">
        <v>151</v>
      </c>
      <c r="C193" s="34">
        <v>482.62</v>
      </c>
      <c r="D193" s="34">
        <v>650.78</v>
      </c>
      <c r="E193" s="34">
        <v>5000</v>
      </c>
      <c r="F193" s="37">
        <v>5000</v>
      </c>
      <c r="G193" s="55">
        <v>5000</v>
      </c>
      <c r="H193" s="49">
        <v>5000</v>
      </c>
      <c r="I193" s="49">
        <v>5000</v>
      </c>
    </row>
    <row r="194" spans="1:9" x14ac:dyDescent="0.25">
      <c r="A194" s="7"/>
      <c r="B194" s="8" t="s">
        <v>38</v>
      </c>
      <c r="C194" s="32">
        <f>SUM(C195:C202)</f>
        <v>1573.09</v>
      </c>
      <c r="D194" s="32">
        <f>D195+D196+D197+D198+D202</f>
        <v>455</v>
      </c>
      <c r="E194" s="32">
        <f>SUM(E195:E202)</f>
        <v>5100</v>
      </c>
      <c r="F194" s="36">
        <f>SUM(F195:F202)</f>
        <v>5100</v>
      </c>
      <c r="G194" s="36">
        <f>SUM(G195:G202)</f>
        <v>6100</v>
      </c>
      <c r="H194" s="36">
        <f>SUM(H195:H202)</f>
        <v>6100</v>
      </c>
      <c r="I194" s="32">
        <f>SUM(I195:I202)</f>
        <v>6100</v>
      </c>
    </row>
    <row r="195" spans="1:9" x14ac:dyDescent="0.25">
      <c r="A195" s="1"/>
      <c r="B195" s="1" t="s">
        <v>15</v>
      </c>
      <c r="C195" s="34"/>
      <c r="D195" s="34"/>
      <c r="E195" s="34"/>
      <c r="F195" s="37"/>
      <c r="G195" s="55"/>
      <c r="H195" s="49"/>
      <c r="I195" s="49"/>
    </row>
    <row r="196" spans="1:9" x14ac:dyDescent="0.25">
      <c r="A196" s="1">
        <v>632001</v>
      </c>
      <c r="B196" s="1" t="s">
        <v>83</v>
      </c>
      <c r="C196" s="34"/>
      <c r="D196" s="34"/>
      <c r="E196" s="34">
        <v>0</v>
      </c>
      <c r="F196" s="37">
        <v>0</v>
      </c>
      <c r="G196" s="55"/>
      <c r="H196" s="49"/>
      <c r="I196" s="49"/>
    </row>
    <row r="197" spans="1:9" x14ac:dyDescent="0.25">
      <c r="A197" s="1">
        <v>632001</v>
      </c>
      <c r="B197" s="1" t="s">
        <v>84</v>
      </c>
      <c r="C197" s="34">
        <v>1471</v>
      </c>
      <c r="D197" s="34">
        <v>455</v>
      </c>
      <c r="E197" s="34">
        <v>2000</v>
      </c>
      <c r="F197" s="37">
        <v>2000</v>
      </c>
      <c r="G197" s="55">
        <v>3000</v>
      </c>
      <c r="H197" s="49">
        <v>3000</v>
      </c>
      <c r="I197" s="49">
        <v>3000</v>
      </c>
    </row>
    <row r="198" spans="1:9" x14ac:dyDescent="0.25">
      <c r="A198" s="1">
        <v>632002</v>
      </c>
      <c r="B198" s="1" t="s">
        <v>85</v>
      </c>
      <c r="C198" s="34">
        <v>102.09</v>
      </c>
      <c r="D198" s="34"/>
      <c r="E198" s="34">
        <v>300</v>
      </c>
      <c r="F198" s="37">
        <v>300</v>
      </c>
      <c r="G198" s="55">
        <v>300</v>
      </c>
      <c r="H198" s="49">
        <v>300</v>
      </c>
      <c r="I198" s="49">
        <v>300</v>
      </c>
    </row>
    <row r="199" spans="1:9" x14ac:dyDescent="0.25">
      <c r="A199" s="5" t="s">
        <v>33</v>
      </c>
      <c r="B199" s="94" t="s">
        <v>2</v>
      </c>
      <c r="C199" s="72" t="s">
        <v>0</v>
      </c>
      <c r="D199" s="52" t="s">
        <v>0</v>
      </c>
      <c r="E199" s="72" t="s">
        <v>210</v>
      </c>
      <c r="F199" s="72" t="s">
        <v>68</v>
      </c>
      <c r="G199" s="96" t="s">
        <v>1</v>
      </c>
      <c r="H199" s="97"/>
      <c r="I199" s="98"/>
    </row>
    <row r="200" spans="1:9" x14ac:dyDescent="0.25">
      <c r="A200" s="6" t="s">
        <v>34</v>
      </c>
      <c r="B200" s="95"/>
      <c r="C200" s="72" t="s">
        <v>200</v>
      </c>
      <c r="D200" s="73" t="s">
        <v>212</v>
      </c>
      <c r="E200" s="72" t="s">
        <v>220</v>
      </c>
      <c r="F200" s="72" t="s">
        <v>220</v>
      </c>
      <c r="G200" s="74" t="s">
        <v>221</v>
      </c>
      <c r="H200" s="72" t="s">
        <v>222</v>
      </c>
      <c r="I200" s="72" t="s">
        <v>250</v>
      </c>
    </row>
    <row r="201" spans="1:9" x14ac:dyDescent="0.25">
      <c r="A201" s="1">
        <v>635006</v>
      </c>
      <c r="B201" s="1" t="s">
        <v>153</v>
      </c>
      <c r="C201" s="34"/>
      <c r="D201" s="34"/>
      <c r="E201" s="34">
        <v>2500</v>
      </c>
      <c r="F201" s="37">
        <v>2500</v>
      </c>
      <c r="G201" s="55">
        <v>2500</v>
      </c>
      <c r="H201" s="49">
        <v>2500</v>
      </c>
      <c r="I201" s="49">
        <v>2500</v>
      </c>
    </row>
    <row r="202" spans="1:9" x14ac:dyDescent="0.25">
      <c r="A202" s="1">
        <v>637011</v>
      </c>
      <c r="B202" s="1" t="s">
        <v>152</v>
      </c>
      <c r="C202" s="34"/>
      <c r="D202" s="34"/>
      <c r="E202" s="34">
        <v>300</v>
      </c>
      <c r="F202" s="37">
        <v>300</v>
      </c>
      <c r="G202" s="55">
        <v>300</v>
      </c>
      <c r="H202" s="49">
        <v>300</v>
      </c>
      <c r="I202" s="49">
        <v>300</v>
      </c>
    </row>
    <row r="203" spans="1:9" x14ac:dyDescent="0.25">
      <c r="A203" s="7"/>
      <c r="B203" s="8" t="s">
        <v>39</v>
      </c>
      <c r="C203" s="32">
        <f t="shared" ref="C203:I203" si="12">SUM(C204:C208)</f>
        <v>962.4</v>
      </c>
      <c r="D203" s="32">
        <f t="shared" si="12"/>
        <v>467.71000000000004</v>
      </c>
      <c r="E203" s="32">
        <f t="shared" si="12"/>
        <v>3250</v>
      </c>
      <c r="F203" s="36">
        <f t="shared" si="12"/>
        <v>5050</v>
      </c>
      <c r="G203" s="36">
        <f t="shared" si="12"/>
        <v>4950</v>
      </c>
      <c r="H203" s="36">
        <f t="shared" si="12"/>
        <v>4950</v>
      </c>
      <c r="I203" s="32">
        <f t="shared" si="12"/>
        <v>4950</v>
      </c>
    </row>
    <row r="204" spans="1:9" x14ac:dyDescent="0.25">
      <c r="A204" s="1">
        <v>632001</v>
      </c>
      <c r="B204" s="1" t="s">
        <v>83</v>
      </c>
      <c r="C204" s="34">
        <v>206.48</v>
      </c>
      <c r="D204" s="34">
        <v>314.16000000000003</v>
      </c>
      <c r="E204" s="34">
        <v>600</v>
      </c>
      <c r="F204" s="37">
        <v>1400</v>
      </c>
      <c r="G204" s="55">
        <v>2000</v>
      </c>
      <c r="H204" s="49">
        <v>2000</v>
      </c>
      <c r="I204" s="49">
        <v>2000</v>
      </c>
    </row>
    <row r="205" spans="1:9" x14ac:dyDescent="0.25">
      <c r="A205" s="1">
        <v>632001</v>
      </c>
      <c r="B205" s="1" t="s">
        <v>84</v>
      </c>
      <c r="C205" s="34">
        <v>609.72</v>
      </c>
      <c r="D205" s="34">
        <v>149</v>
      </c>
      <c r="E205" s="34">
        <v>1200</v>
      </c>
      <c r="F205" s="37">
        <v>2200</v>
      </c>
      <c r="G205" s="55">
        <v>1500</v>
      </c>
      <c r="H205" s="49">
        <v>1500</v>
      </c>
      <c r="I205" s="49">
        <v>1500</v>
      </c>
    </row>
    <row r="206" spans="1:9" x14ac:dyDescent="0.25">
      <c r="A206" s="1">
        <v>632002</v>
      </c>
      <c r="B206" s="1" t="s">
        <v>85</v>
      </c>
      <c r="C206" s="34">
        <v>35.799999999999997</v>
      </c>
      <c r="D206" s="34">
        <v>4.55</v>
      </c>
      <c r="E206" s="34">
        <v>150</v>
      </c>
      <c r="F206" s="37">
        <v>150</v>
      </c>
      <c r="G206" s="55">
        <v>150</v>
      </c>
      <c r="H206" s="49">
        <v>150</v>
      </c>
      <c r="I206" s="49">
        <v>150</v>
      </c>
    </row>
    <row r="207" spans="1:9" x14ac:dyDescent="0.25">
      <c r="A207" s="1">
        <v>637011</v>
      </c>
      <c r="B207" s="1" t="s">
        <v>154</v>
      </c>
      <c r="C207" s="34">
        <v>110.4</v>
      </c>
      <c r="D207" s="34"/>
      <c r="E207" s="34">
        <v>300</v>
      </c>
      <c r="F207" s="37">
        <v>300</v>
      </c>
      <c r="G207" s="55">
        <v>300</v>
      </c>
      <c r="H207" s="49">
        <v>300</v>
      </c>
      <c r="I207" s="49">
        <v>300</v>
      </c>
    </row>
    <row r="208" spans="1:9" x14ac:dyDescent="0.25">
      <c r="A208" s="1">
        <v>635006</v>
      </c>
      <c r="B208" s="1" t="s">
        <v>153</v>
      </c>
      <c r="C208" s="34"/>
      <c r="D208" s="34"/>
      <c r="E208" s="34">
        <v>1000</v>
      </c>
      <c r="F208" s="37">
        <v>1000</v>
      </c>
      <c r="G208" s="55">
        <v>1000</v>
      </c>
      <c r="H208" s="49">
        <v>1000</v>
      </c>
      <c r="I208" s="49">
        <v>1000</v>
      </c>
    </row>
    <row r="209" spans="1:9" x14ac:dyDescent="0.25">
      <c r="A209" s="7"/>
      <c r="B209" s="8" t="s">
        <v>208</v>
      </c>
      <c r="C209" s="32">
        <f t="shared" ref="C209:I209" si="13">SUM(C210:C211)</f>
        <v>0</v>
      </c>
      <c r="D209" s="32">
        <f t="shared" si="13"/>
        <v>0</v>
      </c>
      <c r="E209" s="32">
        <f t="shared" si="13"/>
        <v>5000</v>
      </c>
      <c r="F209" s="32">
        <f t="shared" si="13"/>
        <v>5000</v>
      </c>
      <c r="G209" s="50">
        <f t="shared" si="13"/>
        <v>0</v>
      </c>
      <c r="H209" s="50">
        <f t="shared" si="13"/>
        <v>0</v>
      </c>
      <c r="I209" s="50">
        <f t="shared" si="13"/>
        <v>0</v>
      </c>
    </row>
    <row r="210" spans="1:9" x14ac:dyDescent="0.25">
      <c r="A210" s="1">
        <v>633004</v>
      </c>
      <c r="B210" s="1" t="s">
        <v>209</v>
      </c>
      <c r="C210" s="34"/>
      <c r="D210" s="34"/>
      <c r="E210" s="34"/>
      <c r="F210" s="37"/>
      <c r="G210" s="55"/>
      <c r="H210" s="49"/>
      <c r="I210" s="49"/>
    </row>
    <row r="211" spans="1:9" x14ac:dyDescent="0.25">
      <c r="A211" s="1">
        <v>633006</v>
      </c>
      <c r="B211" s="1" t="s">
        <v>4</v>
      </c>
      <c r="C211" s="34"/>
      <c r="D211" s="34"/>
      <c r="E211" s="34">
        <v>5000</v>
      </c>
      <c r="F211" s="37">
        <v>5000</v>
      </c>
      <c r="G211" s="55"/>
      <c r="H211" s="49"/>
      <c r="I211" s="49"/>
    </row>
    <row r="212" spans="1:9" x14ac:dyDescent="0.25">
      <c r="A212" s="7"/>
      <c r="B212" s="8" t="s">
        <v>17</v>
      </c>
      <c r="C212" s="32">
        <f t="shared" ref="C212:I212" si="14">SUM(C213:C225)</f>
        <v>14500.68</v>
      </c>
      <c r="D212" s="32">
        <f t="shared" si="14"/>
        <v>15147.18</v>
      </c>
      <c r="E212" s="32">
        <f t="shared" si="14"/>
        <v>20425</v>
      </c>
      <c r="F212" s="36">
        <f t="shared" si="14"/>
        <v>20425</v>
      </c>
      <c r="G212" s="36">
        <f t="shared" si="14"/>
        <v>25525</v>
      </c>
      <c r="H212" s="36">
        <f t="shared" si="14"/>
        <v>15025</v>
      </c>
      <c r="I212" s="32">
        <f t="shared" si="14"/>
        <v>15025</v>
      </c>
    </row>
    <row r="213" spans="1:9" x14ac:dyDescent="0.25">
      <c r="A213" s="1">
        <v>621000</v>
      </c>
      <c r="B213" s="1" t="s">
        <v>223</v>
      </c>
      <c r="C213" s="34">
        <v>505.65</v>
      </c>
      <c r="D213" s="34">
        <v>558.15</v>
      </c>
      <c r="E213" s="34">
        <v>630</v>
      </c>
      <c r="F213" s="37">
        <v>630</v>
      </c>
      <c r="G213" s="56">
        <v>630</v>
      </c>
      <c r="H213" s="51">
        <v>630</v>
      </c>
      <c r="I213" s="49">
        <v>630</v>
      </c>
    </row>
    <row r="214" spans="1:9" x14ac:dyDescent="0.25">
      <c r="A214" s="1">
        <v>625001</v>
      </c>
      <c r="B214" s="1" t="s">
        <v>74</v>
      </c>
      <c r="C214" s="34">
        <v>70.77</v>
      </c>
      <c r="D214" s="34">
        <v>78.150000000000006</v>
      </c>
      <c r="E214" s="34">
        <v>90</v>
      </c>
      <c r="F214" s="37">
        <v>90</v>
      </c>
      <c r="G214" s="56">
        <v>90</v>
      </c>
      <c r="H214" s="51">
        <v>90</v>
      </c>
      <c r="I214" s="49">
        <v>90</v>
      </c>
    </row>
    <row r="215" spans="1:9" x14ac:dyDescent="0.25">
      <c r="A215" s="1">
        <v>625002</v>
      </c>
      <c r="B215" s="1" t="s">
        <v>75</v>
      </c>
      <c r="C215" s="34">
        <v>707.91</v>
      </c>
      <c r="D215" s="34">
        <v>781.41</v>
      </c>
      <c r="E215" s="34">
        <v>890</v>
      </c>
      <c r="F215" s="37">
        <v>890</v>
      </c>
      <c r="G215" s="56">
        <v>890</v>
      </c>
      <c r="H215" s="51">
        <v>890</v>
      </c>
      <c r="I215" s="49">
        <v>890</v>
      </c>
    </row>
    <row r="216" spans="1:9" x14ac:dyDescent="0.25">
      <c r="A216" s="1">
        <v>625003</v>
      </c>
      <c r="B216" s="1" t="s">
        <v>76</v>
      </c>
      <c r="C216" s="34">
        <v>40.44</v>
      </c>
      <c r="D216" s="34">
        <v>44.64</v>
      </c>
      <c r="E216" s="34">
        <v>55</v>
      </c>
      <c r="F216" s="37">
        <v>55</v>
      </c>
      <c r="G216" s="56">
        <v>55</v>
      </c>
      <c r="H216" s="51">
        <v>55</v>
      </c>
      <c r="I216" s="49">
        <v>55</v>
      </c>
    </row>
    <row r="217" spans="1:9" x14ac:dyDescent="0.25">
      <c r="A217" s="1">
        <v>625004</v>
      </c>
      <c r="B217" s="1" t="s">
        <v>77</v>
      </c>
      <c r="C217" s="34">
        <v>151.68</v>
      </c>
      <c r="D217" s="34">
        <v>124.29</v>
      </c>
      <c r="E217" s="34">
        <v>190</v>
      </c>
      <c r="F217" s="37">
        <v>190</v>
      </c>
      <c r="G217" s="56">
        <v>190</v>
      </c>
      <c r="H217" s="51">
        <v>190</v>
      </c>
      <c r="I217" s="49">
        <v>190</v>
      </c>
    </row>
    <row r="218" spans="1:9" x14ac:dyDescent="0.25">
      <c r="A218" s="1">
        <v>625005</v>
      </c>
      <c r="B218" s="1" t="s">
        <v>78</v>
      </c>
      <c r="C218" s="34">
        <v>50.55</v>
      </c>
      <c r="D218" s="34">
        <v>41.4</v>
      </c>
      <c r="E218" s="34">
        <v>70</v>
      </c>
      <c r="F218" s="37">
        <v>70</v>
      </c>
      <c r="G218" s="56">
        <v>70</v>
      </c>
      <c r="H218" s="51">
        <v>70</v>
      </c>
      <c r="I218" s="49">
        <v>70</v>
      </c>
    </row>
    <row r="219" spans="1:9" x14ac:dyDescent="0.25">
      <c r="A219" s="1">
        <v>625007</v>
      </c>
      <c r="B219" s="1" t="s">
        <v>79</v>
      </c>
      <c r="C219" s="34">
        <v>240.18</v>
      </c>
      <c r="D219" s="34">
        <v>265.14</v>
      </c>
      <c r="E219" s="34">
        <v>300</v>
      </c>
      <c r="F219" s="37">
        <v>300</v>
      </c>
      <c r="G219" s="56">
        <v>300</v>
      </c>
      <c r="H219" s="51">
        <v>300</v>
      </c>
      <c r="I219" s="49">
        <v>300</v>
      </c>
    </row>
    <row r="220" spans="1:9" x14ac:dyDescent="0.25">
      <c r="A220" s="1">
        <v>632001</v>
      </c>
      <c r="B220" s="1" t="s">
        <v>155</v>
      </c>
      <c r="C220" s="34">
        <v>1152</v>
      </c>
      <c r="D220" s="34">
        <v>672</v>
      </c>
      <c r="E220" s="34">
        <v>1800</v>
      </c>
      <c r="F220" s="37">
        <v>1800</v>
      </c>
      <c r="G220" s="56">
        <v>2000</v>
      </c>
      <c r="H220" s="51">
        <v>2000</v>
      </c>
      <c r="I220" s="49">
        <v>2000</v>
      </c>
    </row>
    <row r="221" spans="1:9" x14ac:dyDescent="0.25">
      <c r="A221" s="1">
        <v>632001</v>
      </c>
      <c r="B221" s="1" t="s">
        <v>83</v>
      </c>
      <c r="C221" s="34"/>
      <c r="D221" s="34"/>
      <c r="E221" s="34">
        <v>1600</v>
      </c>
      <c r="F221" s="37">
        <v>1600</v>
      </c>
      <c r="G221" s="55">
        <v>2500</v>
      </c>
      <c r="H221" s="49">
        <v>2500</v>
      </c>
      <c r="I221" s="49">
        <v>2500</v>
      </c>
    </row>
    <row r="222" spans="1:9" x14ac:dyDescent="0.25">
      <c r="A222" s="1">
        <v>633006</v>
      </c>
      <c r="B222" s="1" t="s">
        <v>156</v>
      </c>
      <c r="C222" s="34"/>
      <c r="D222" s="34"/>
      <c r="E222" s="34">
        <v>3000</v>
      </c>
      <c r="F222" s="34">
        <v>3000</v>
      </c>
      <c r="G222" s="55">
        <v>5000</v>
      </c>
      <c r="H222" s="49"/>
      <c r="I222" s="49"/>
    </row>
    <row r="223" spans="1:9" x14ac:dyDescent="0.25">
      <c r="A223" s="1">
        <v>635006</v>
      </c>
      <c r="B223" s="1" t="s">
        <v>157</v>
      </c>
      <c r="C223" s="34"/>
      <c r="D223" s="34"/>
      <c r="E223" s="34"/>
      <c r="F223" s="34"/>
      <c r="G223" s="55">
        <v>2000</v>
      </c>
      <c r="H223" s="49">
        <v>2000</v>
      </c>
      <c r="I223" s="49">
        <v>2000</v>
      </c>
    </row>
    <row r="224" spans="1:9" x14ac:dyDescent="0.25">
      <c r="A224" s="1">
        <v>637027</v>
      </c>
      <c r="B224" s="1" t="s">
        <v>158</v>
      </c>
      <c r="C224" s="34">
        <v>5581.5</v>
      </c>
      <c r="D224" s="34">
        <v>5582</v>
      </c>
      <c r="E224" s="34">
        <v>6300</v>
      </c>
      <c r="F224" s="34">
        <v>6300</v>
      </c>
      <c r="G224" s="55">
        <v>6300</v>
      </c>
      <c r="H224" s="49">
        <v>6300</v>
      </c>
      <c r="I224" s="49">
        <v>6300</v>
      </c>
    </row>
    <row r="225" spans="1:9" x14ac:dyDescent="0.25">
      <c r="A225" s="1">
        <v>642001</v>
      </c>
      <c r="B225" s="1" t="s">
        <v>159</v>
      </c>
      <c r="C225" s="34">
        <v>6000</v>
      </c>
      <c r="D225" s="34">
        <v>7000</v>
      </c>
      <c r="E225" s="34">
        <v>5500</v>
      </c>
      <c r="F225" s="34">
        <v>5500</v>
      </c>
      <c r="G225" s="55">
        <v>5500</v>
      </c>
      <c r="H225" s="49"/>
      <c r="I225" s="49"/>
    </row>
    <row r="226" spans="1:9" x14ac:dyDescent="0.25">
      <c r="A226" s="7"/>
      <c r="B226" s="8" t="s">
        <v>19</v>
      </c>
      <c r="C226" s="32">
        <f>C235+C238+C241+C227</f>
        <v>11763.97</v>
      </c>
      <c r="D226" s="32">
        <f>D235+D238+D241+D227</f>
        <v>11723.69</v>
      </c>
      <c r="E226" s="32">
        <f>E235+E238+E241+E227</f>
        <v>16281</v>
      </c>
      <c r="F226" s="32">
        <f>F235+F238+F241+F227</f>
        <v>16281</v>
      </c>
      <c r="G226" s="32">
        <f>G235+G238+G241+G227</f>
        <v>16436</v>
      </c>
      <c r="H226" s="32">
        <f t="shared" ref="H226:I226" si="15">H235+H238+H241+H227</f>
        <v>14864</v>
      </c>
      <c r="I226" s="32">
        <f t="shared" si="15"/>
        <v>15025</v>
      </c>
    </row>
    <row r="227" spans="1:9" x14ac:dyDescent="0.25">
      <c r="A227" s="9"/>
      <c r="B227" s="10" t="s">
        <v>20</v>
      </c>
      <c r="C227" s="71">
        <f t="shared" ref="C227:I227" si="16">C228+C229+C234</f>
        <v>485.31</v>
      </c>
      <c r="D227" s="33">
        <f t="shared" si="16"/>
        <v>405.33</v>
      </c>
      <c r="E227" s="71">
        <f t="shared" si="16"/>
        <v>1310</v>
      </c>
      <c r="F227" s="71">
        <f t="shared" si="16"/>
        <v>1310</v>
      </c>
      <c r="G227" s="71">
        <f t="shared" si="16"/>
        <v>1310</v>
      </c>
      <c r="H227" s="71">
        <f t="shared" si="16"/>
        <v>1310</v>
      </c>
      <c r="I227" s="71">
        <f t="shared" si="16"/>
        <v>1310</v>
      </c>
    </row>
    <row r="228" spans="1:9" x14ac:dyDescent="0.25">
      <c r="A228" s="1">
        <v>625003</v>
      </c>
      <c r="B228" s="1" t="s">
        <v>76</v>
      </c>
      <c r="C228" s="34">
        <v>3.81</v>
      </c>
      <c r="D228" s="34">
        <v>3.4</v>
      </c>
      <c r="E228" s="34">
        <v>10</v>
      </c>
      <c r="F228" s="34">
        <v>10</v>
      </c>
      <c r="G228" s="55">
        <v>10</v>
      </c>
      <c r="H228" s="49">
        <v>10</v>
      </c>
      <c r="I228" s="49">
        <v>10</v>
      </c>
    </row>
    <row r="229" spans="1:9" x14ac:dyDescent="0.25">
      <c r="A229" s="1">
        <v>633009</v>
      </c>
      <c r="B229" s="1" t="s">
        <v>162</v>
      </c>
      <c r="C229" s="34"/>
      <c r="D229" s="34"/>
      <c r="E229" s="34">
        <v>600</v>
      </c>
      <c r="F229" s="34">
        <v>600</v>
      </c>
      <c r="G229" s="55">
        <v>600</v>
      </c>
      <c r="H229" s="49">
        <v>600</v>
      </c>
      <c r="I229" s="49">
        <v>600</v>
      </c>
    </row>
    <row r="232" spans="1:9" x14ac:dyDescent="0.25">
      <c r="A232" s="5" t="s">
        <v>33</v>
      </c>
      <c r="B232" s="94" t="s">
        <v>2</v>
      </c>
      <c r="C232" s="72" t="s">
        <v>0</v>
      </c>
      <c r="D232" s="52" t="s">
        <v>0</v>
      </c>
      <c r="E232" s="72" t="s">
        <v>210</v>
      </c>
      <c r="F232" s="72" t="s">
        <v>68</v>
      </c>
      <c r="G232" s="96" t="s">
        <v>1</v>
      </c>
      <c r="H232" s="97"/>
      <c r="I232" s="98"/>
    </row>
    <row r="233" spans="1:9" x14ac:dyDescent="0.25">
      <c r="A233" s="6" t="s">
        <v>34</v>
      </c>
      <c r="B233" s="95"/>
      <c r="C233" s="72" t="s">
        <v>200</v>
      </c>
      <c r="D233" s="73" t="s">
        <v>212</v>
      </c>
      <c r="E233" s="72" t="s">
        <v>220</v>
      </c>
      <c r="F233" s="72" t="s">
        <v>220</v>
      </c>
      <c r="G233" s="74" t="s">
        <v>221</v>
      </c>
      <c r="H233" s="72" t="s">
        <v>222</v>
      </c>
      <c r="I233" s="72" t="s">
        <v>250</v>
      </c>
    </row>
    <row r="234" spans="1:9" x14ac:dyDescent="0.25">
      <c r="A234" s="1">
        <v>637027</v>
      </c>
      <c r="B234" s="1" t="s">
        <v>21</v>
      </c>
      <c r="C234" s="34">
        <v>481.5</v>
      </c>
      <c r="D234" s="34">
        <v>401.93</v>
      </c>
      <c r="E234" s="34">
        <v>700</v>
      </c>
      <c r="F234" s="34">
        <v>700</v>
      </c>
      <c r="G234" s="55">
        <v>700</v>
      </c>
      <c r="H234" s="49">
        <v>700</v>
      </c>
      <c r="I234" s="49">
        <v>700</v>
      </c>
    </row>
    <row r="235" spans="1:9" x14ac:dyDescent="0.25">
      <c r="A235" s="9"/>
      <c r="B235" s="10" t="s">
        <v>22</v>
      </c>
      <c r="C235" s="33">
        <f>SUM(C236:C237)</f>
        <v>403.2</v>
      </c>
      <c r="D235" s="33">
        <f>D236+D237</f>
        <v>504.19</v>
      </c>
      <c r="E235" s="33">
        <f t="shared" ref="E235:I235" si="17">SUM(E236:E237)</f>
        <v>505</v>
      </c>
      <c r="F235" s="33">
        <f t="shared" si="17"/>
        <v>505</v>
      </c>
      <c r="G235" s="33">
        <f t="shared" si="17"/>
        <v>505</v>
      </c>
      <c r="H235" s="33">
        <f t="shared" si="17"/>
        <v>505</v>
      </c>
      <c r="I235" s="33">
        <f t="shared" si="17"/>
        <v>505</v>
      </c>
    </row>
    <row r="236" spans="1:9" x14ac:dyDescent="0.25">
      <c r="A236" s="1">
        <v>625003</v>
      </c>
      <c r="B236" s="1" t="s">
        <v>76</v>
      </c>
      <c r="C236" s="54">
        <v>3.2</v>
      </c>
      <c r="D236" s="34">
        <v>4.1900000000000004</v>
      </c>
      <c r="E236" s="34">
        <v>5</v>
      </c>
      <c r="F236" s="34">
        <v>5</v>
      </c>
      <c r="G236" s="55">
        <v>5</v>
      </c>
      <c r="H236" s="49">
        <v>5</v>
      </c>
      <c r="I236" s="49">
        <v>5</v>
      </c>
    </row>
    <row r="237" spans="1:9" x14ac:dyDescent="0.25">
      <c r="A237" s="1">
        <v>637027</v>
      </c>
      <c r="B237" s="1" t="s">
        <v>21</v>
      </c>
      <c r="C237" s="34">
        <v>400</v>
      </c>
      <c r="D237" s="34">
        <v>500</v>
      </c>
      <c r="E237" s="34">
        <v>500</v>
      </c>
      <c r="F237" s="34">
        <v>500</v>
      </c>
      <c r="G237" s="55">
        <v>500</v>
      </c>
      <c r="H237" s="49">
        <v>500</v>
      </c>
      <c r="I237" s="49">
        <v>500</v>
      </c>
    </row>
    <row r="238" spans="1:9" x14ac:dyDescent="0.25">
      <c r="A238" s="9"/>
      <c r="B238" s="10" t="s">
        <v>23</v>
      </c>
      <c r="C238" s="33">
        <f t="shared" ref="C238:I238" si="18">SUM(C239:C240)</f>
        <v>1000</v>
      </c>
      <c r="D238" s="33">
        <f t="shared" si="18"/>
        <v>0</v>
      </c>
      <c r="E238" s="33">
        <f t="shared" si="18"/>
        <v>5000</v>
      </c>
      <c r="F238" s="33">
        <f t="shared" si="18"/>
        <v>5000</v>
      </c>
      <c r="G238" s="33">
        <f t="shared" si="18"/>
        <v>5000</v>
      </c>
      <c r="H238" s="33">
        <f t="shared" si="18"/>
        <v>5000</v>
      </c>
      <c r="I238" s="33">
        <f t="shared" si="18"/>
        <v>5000</v>
      </c>
    </row>
    <row r="239" spans="1:9" x14ac:dyDescent="0.25">
      <c r="A239" s="1">
        <v>633006</v>
      </c>
      <c r="B239" s="1" t="s">
        <v>160</v>
      </c>
      <c r="C239" s="34"/>
      <c r="D239" s="34"/>
      <c r="E239" s="34">
        <v>5000</v>
      </c>
      <c r="F239" s="34">
        <v>5000</v>
      </c>
      <c r="G239" s="55">
        <v>5000</v>
      </c>
      <c r="H239" s="49">
        <v>5000</v>
      </c>
      <c r="I239" s="49">
        <v>5000</v>
      </c>
    </row>
    <row r="240" spans="1:9" x14ac:dyDescent="0.25">
      <c r="A240" s="1">
        <v>633009</v>
      </c>
      <c r="B240" s="1" t="s">
        <v>169</v>
      </c>
      <c r="C240" s="34">
        <v>1000</v>
      </c>
      <c r="D240" s="34"/>
      <c r="E240" s="34"/>
      <c r="F240" s="34"/>
      <c r="G240" s="55"/>
      <c r="H240" s="49"/>
      <c r="I240" s="49"/>
    </row>
    <row r="241" spans="1:9" x14ac:dyDescent="0.25">
      <c r="A241" s="9"/>
      <c r="B241" s="10" t="s">
        <v>24</v>
      </c>
      <c r="C241" s="33">
        <f t="shared" ref="C241:I241" si="19">SUM(C242:C252)</f>
        <v>9875.4599999999991</v>
      </c>
      <c r="D241" s="33">
        <f t="shared" si="19"/>
        <v>10814.17</v>
      </c>
      <c r="E241" s="33">
        <f t="shared" si="19"/>
        <v>9466</v>
      </c>
      <c r="F241" s="33">
        <f t="shared" si="19"/>
        <v>9466</v>
      </c>
      <c r="G241" s="33">
        <f t="shared" si="19"/>
        <v>9621</v>
      </c>
      <c r="H241" s="33">
        <f t="shared" si="19"/>
        <v>8049</v>
      </c>
      <c r="I241" s="33">
        <f t="shared" si="19"/>
        <v>8210</v>
      </c>
    </row>
    <row r="242" spans="1:9" x14ac:dyDescent="0.25">
      <c r="A242" s="1">
        <v>633006</v>
      </c>
      <c r="B242" s="1" t="s">
        <v>161</v>
      </c>
      <c r="C242" s="34"/>
      <c r="D242" s="34"/>
      <c r="E242" s="34"/>
      <c r="F242" s="34"/>
      <c r="G242" s="55"/>
      <c r="H242" s="49"/>
      <c r="I242" s="49"/>
    </row>
    <row r="243" spans="1:9" x14ac:dyDescent="0.25">
      <c r="A243" s="1">
        <v>642001</v>
      </c>
      <c r="B243" s="1" t="s">
        <v>243</v>
      </c>
      <c r="C243" s="34"/>
      <c r="D243" s="34"/>
      <c r="E243" s="34">
        <v>200</v>
      </c>
      <c r="F243" s="34">
        <v>200</v>
      </c>
      <c r="G243" s="55">
        <v>200</v>
      </c>
      <c r="H243" s="49"/>
      <c r="I243" s="49"/>
    </row>
    <row r="244" spans="1:9" x14ac:dyDescent="0.25">
      <c r="A244" s="1">
        <v>634004</v>
      </c>
      <c r="B244" s="1" t="s">
        <v>172</v>
      </c>
      <c r="C244" s="34"/>
      <c r="D244" s="34"/>
      <c r="E244" s="34"/>
      <c r="F244" s="34"/>
      <c r="G244" s="55"/>
      <c r="H244" s="49"/>
      <c r="I244" s="49"/>
    </row>
    <row r="245" spans="1:9" x14ac:dyDescent="0.25">
      <c r="A245" s="1">
        <v>634004</v>
      </c>
      <c r="B245" s="1" t="s">
        <v>163</v>
      </c>
      <c r="C245" s="34">
        <v>240</v>
      </c>
      <c r="D245" s="34"/>
      <c r="E245" s="34">
        <v>800</v>
      </c>
      <c r="F245" s="34">
        <v>800</v>
      </c>
      <c r="G245" s="55">
        <v>800</v>
      </c>
      <c r="H245" s="49"/>
      <c r="I245" s="49"/>
    </row>
    <row r="246" spans="1:9" x14ac:dyDescent="0.25">
      <c r="A246" s="1">
        <v>642001</v>
      </c>
      <c r="B246" s="1" t="s">
        <v>25</v>
      </c>
      <c r="C246" s="34">
        <v>400</v>
      </c>
      <c r="D246" s="34">
        <v>330</v>
      </c>
      <c r="E246" s="34">
        <v>330</v>
      </c>
      <c r="F246" s="34">
        <v>330</v>
      </c>
      <c r="G246" s="55">
        <v>330</v>
      </c>
      <c r="H246" s="49"/>
      <c r="I246" s="49"/>
    </row>
    <row r="247" spans="1:9" x14ac:dyDescent="0.25">
      <c r="A247" s="1">
        <v>642001</v>
      </c>
      <c r="B247" s="1" t="s">
        <v>49</v>
      </c>
      <c r="C247" s="34">
        <v>100</v>
      </c>
      <c r="D247" s="34">
        <v>200</v>
      </c>
      <c r="E247" s="34">
        <v>200</v>
      </c>
      <c r="F247" s="34">
        <v>200</v>
      </c>
      <c r="G247" s="55">
        <v>200</v>
      </c>
      <c r="H247" s="49"/>
      <c r="I247" s="49"/>
    </row>
    <row r="248" spans="1:9" x14ac:dyDescent="0.25">
      <c r="A248" s="1">
        <v>642001</v>
      </c>
      <c r="B248" s="1" t="s">
        <v>215</v>
      </c>
      <c r="C248" s="34"/>
      <c r="D248" s="34">
        <v>200</v>
      </c>
      <c r="E248" s="34">
        <v>200</v>
      </c>
      <c r="F248" s="34">
        <v>200</v>
      </c>
      <c r="G248" s="55">
        <v>200</v>
      </c>
      <c r="H248" s="49"/>
      <c r="I248" s="49"/>
    </row>
    <row r="249" spans="1:9" x14ac:dyDescent="0.25">
      <c r="A249" s="1">
        <v>637004</v>
      </c>
      <c r="B249" s="1" t="s">
        <v>247</v>
      </c>
      <c r="C249" s="34"/>
      <c r="D249" s="34">
        <v>1000</v>
      </c>
      <c r="E249" s="34"/>
      <c r="F249" s="34"/>
      <c r="G249" s="55"/>
      <c r="H249" s="49"/>
      <c r="I249" s="49"/>
    </row>
    <row r="250" spans="1:9" x14ac:dyDescent="0.25">
      <c r="A250" s="1">
        <v>633006</v>
      </c>
      <c r="B250" s="1" t="s">
        <v>168</v>
      </c>
      <c r="C250" s="34">
        <v>7435.46</v>
      </c>
      <c r="D250" s="34">
        <v>7584.17</v>
      </c>
      <c r="E250" s="34">
        <v>7736</v>
      </c>
      <c r="F250" s="34">
        <v>7736</v>
      </c>
      <c r="G250" s="55">
        <v>7891</v>
      </c>
      <c r="H250" s="49">
        <v>8049</v>
      </c>
      <c r="I250" s="49">
        <v>8210</v>
      </c>
    </row>
    <row r="251" spans="1:9" x14ac:dyDescent="0.25">
      <c r="A251" s="1">
        <v>633006</v>
      </c>
      <c r="B251" s="1" t="s">
        <v>170</v>
      </c>
      <c r="C251" s="34">
        <v>200</v>
      </c>
      <c r="D251" s="34"/>
      <c r="E251" s="34"/>
      <c r="F251" s="34"/>
      <c r="G251" s="55"/>
      <c r="H251" s="49"/>
      <c r="I251" s="49"/>
    </row>
    <row r="252" spans="1:9" x14ac:dyDescent="0.25">
      <c r="A252" s="1">
        <v>633006</v>
      </c>
      <c r="B252" s="1" t="s">
        <v>171</v>
      </c>
      <c r="C252" s="34">
        <v>1500</v>
      </c>
      <c r="D252" s="34">
        <v>1500</v>
      </c>
      <c r="E252" s="34"/>
      <c r="F252" s="34"/>
      <c r="G252" s="55"/>
      <c r="H252" s="49"/>
      <c r="I252" s="49"/>
    </row>
    <row r="253" spans="1:9" x14ac:dyDescent="0.25">
      <c r="A253" s="7"/>
      <c r="B253" s="8" t="s">
        <v>26</v>
      </c>
      <c r="C253" s="32">
        <f>SUM(C254:C255)</f>
        <v>14.28</v>
      </c>
      <c r="D253" s="32">
        <f>SUM(D254:D255)</f>
        <v>14.28</v>
      </c>
      <c r="E253" s="32">
        <f t="shared" ref="E253:I253" si="20">SUM(E254:E255)</f>
        <v>515</v>
      </c>
      <c r="F253" s="32">
        <f t="shared" si="20"/>
        <v>515</v>
      </c>
      <c r="G253" s="32">
        <f t="shared" si="20"/>
        <v>2015</v>
      </c>
      <c r="H253" s="32">
        <f t="shared" si="20"/>
        <v>1015</v>
      </c>
      <c r="I253" s="32">
        <f t="shared" si="20"/>
        <v>1015</v>
      </c>
    </row>
    <row r="254" spans="1:9" x14ac:dyDescent="0.25">
      <c r="A254" s="1">
        <v>635006</v>
      </c>
      <c r="B254" s="1" t="s">
        <v>164</v>
      </c>
      <c r="C254" s="34"/>
      <c r="D254" s="34"/>
      <c r="E254" s="34">
        <v>500</v>
      </c>
      <c r="F254" s="34">
        <v>500</v>
      </c>
      <c r="G254" s="55">
        <v>2000</v>
      </c>
      <c r="H254" s="49">
        <v>1000</v>
      </c>
      <c r="I254" s="49">
        <v>1000</v>
      </c>
    </row>
    <row r="255" spans="1:9" x14ac:dyDescent="0.25">
      <c r="A255" s="1">
        <v>637012</v>
      </c>
      <c r="B255" s="1" t="s">
        <v>165</v>
      </c>
      <c r="C255" s="34">
        <v>14.28</v>
      </c>
      <c r="D255" s="34">
        <v>14.28</v>
      </c>
      <c r="E255" s="34">
        <v>15</v>
      </c>
      <c r="F255" s="34">
        <v>15</v>
      </c>
      <c r="G255" s="55">
        <v>15</v>
      </c>
      <c r="H255" s="49">
        <v>15</v>
      </c>
      <c r="I255" s="49">
        <v>15</v>
      </c>
    </row>
    <row r="256" spans="1:9" x14ac:dyDescent="0.25">
      <c r="A256" s="7"/>
      <c r="B256" s="8" t="s">
        <v>27</v>
      </c>
      <c r="C256" s="32">
        <f>SUM(C257:C260)</f>
        <v>1923.8</v>
      </c>
      <c r="D256" s="32">
        <f>D257+D258+D259+D260</f>
        <v>1865.88</v>
      </c>
      <c r="E256" s="32">
        <f>SUM(E257:E260)</f>
        <v>3800</v>
      </c>
      <c r="F256" s="32">
        <f>SUM(F257:F260)</f>
        <v>3800</v>
      </c>
      <c r="G256" s="32">
        <f>SUM(G257:G260)</f>
        <v>3800</v>
      </c>
      <c r="H256" s="32">
        <f>SUM(H257:H260)</f>
        <v>3800</v>
      </c>
      <c r="I256" s="32">
        <f>SUM(I257:I260)</f>
        <v>3800</v>
      </c>
    </row>
    <row r="257" spans="1:9" x14ac:dyDescent="0.25">
      <c r="A257" s="1">
        <v>632001</v>
      </c>
      <c r="B257" s="1" t="s">
        <v>28</v>
      </c>
      <c r="C257" s="34">
        <v>323.8</v>
      </c>
      <c r="D257" s="34">
        <v>265.88</v>
      </c>
      <c r="E257" s="34">
        <v>600</v>
      </c>
      <c r="F257" s="34">
        <v>600</v>
      </c>
      <c r="G257" s="55">
        <v>600</v>
      </c>
      <c r="H257" s="49">
        <v>600</v>
      </c>
      <c r="I257" s="49">
        <v>600</v>
      </c>
    </row>
    <row r="258" spans="1:9" x14ac:dyDescent="0.25">
      <c r="A258" s="1">
        <v>633006</v>
      </c>
      <c r="B258" s="1" t="s">
        <v>4</v>
      </c>
      <c r="C258" s="34"/>
      <c r="D258" s="34"/>
      <c r="E258" s="34">
        <v>600</v>
      </c>
      <c r="F258" s="34">
        <v>600</v>
      </c>
      <c r="G258" s="55">
        <v>600</v>
      </c>
      <c r="H258" s="49">
        <v>600</v>
      </c>
      <c r="I258" s="49">
        <v>600</v>
      </c>
    </row>
    <row r="259" spans="1:9" x14ac:dyDescent="0.25">
      <c r="A259" s="1">
        <v>635004</v>
      </c>
      <c r="B259" s="1" t="s">
        <v>166</v>
      </c>
      <c r="C259" s="34"/>
      <c r="D259" s="34"/>
      <c r="E259" s="34">
        <v>1000</v>
      </c>
      <c r="F259" s="34">
        <v>1000</v>
      </c>
      <c r="G259" s="55">
        <v>1000</v>
      </c>
      <c r="H259" s="49">
        <v>1000</v>
      </c>
      <c r="I259" s="49">
        <v>1000</v>
      </c>
    </row>
    <row r="260" spans="1:9" x14ac:dyDescent="0.25">
      <c r="A260" s="1">
        <v>642007</v>
      </c>
      <c r="B260" s="1" t="s">
        <v>29</v>
      </c>
      <c r="C260" s="34">
        <v>1600</v>
      </c>
      <c r="D260" s="34">
        <v>1600</v>
      </c>
      <c r="E260" s="34">
        <v>1600</v>
      </c>
      <c r="F260" s="34">
        <v>1600</v>
      </c>
      <c r="G260" s="55">
        <v>1600</v>
      </c>
      <c r="H260" s="49">
        <v>1600</v>
      </c>
      <c r="I260" s="49">
        <v>1600</v>
      </c>
    </row>
    <row r="261" spans="1:9" x14ac:dyDescent="0.25">
      <c r="C261" s="40"/>
      <c r="E261" s="40"/>
      <c r="F261" s="40"/>
      <c r="G261" s="4"/>
      <c r="H261" s="4"/>
      <c r="I261" s="4"/>
    </row>
    <row r="262" spans="1:9" x14ac:dyDescent="0.25">
      <c r="C262" s="40"/>
      <c r="E262" s="40"/>
      <c r="F262" s="40"/>
      <c r="G262" s="4"/>
      <c r="H262" s="4"/>
      <c r="I262" s="4"/>
    </row>
    <row r="265" spans="1:9" x14ac:dyDescent="0.25">
      <c r="A265" s="5" t="s">
        <v>33</v>
      </c>
      <c r="B265" s="94" t="s">
        <v>2</v>
      </c>
      <c r="C265" s="72" t="s">
        <v>0</v>
      </c>
      <c r="D265" s="52" t="s">
        <v>0</v>
      </c>
      <c r="E265" s="72" t="s">
        <v>210</v>
      </c>
      <c r="F265" s="72" t="s">
        <v>68</v>
      </c>
      <c r="G265" s="96" t="s">
        <v>1</v>
      </c>
      <c r="H265" s="97"/>
      <c r="I265" s="98"/>
    </row>
    <row r="266" spans="1:9" x14ac:dyDescent="0.25">
      <c r="A266" s="6" t="s">
        <v>34</v>
      </c>
      <c r="B266" s="95"/>
      <c r="C266" s="72" t="s">
        <v>200</v>
      </c>
      <c r="D266" s="76" t="s">
        <v>212</v>
      </c>
      <c r="E266" s="72" t="s">
        <v>220</v>
      </c>
      <c r="F266" s="72" t="s">
        <v>220</v>
      </c>
      <c r="G266" s="74" t="s">
        <v>221</v>
      </c>
      <c r="H266" s="72" t="s">
        <v>222</v>
      </c>
      <c r="I266" s="72" t="s">
        <v>250</v>
      </c>
    </row>
    <row r="267" spans="1:9" x14ac:dyDescent="0.25">
      <c r="A267" s="1"/>
      <c r="B267" s="1"/>
      <c r="C267" s="34"/>
      <c r="D267" s="34"/>
      <c r="E267" s="34"/>
      <c r="F267" s="34"/>
      <c r="G267" s="55"/>
      <c r="H267" s="49"/>
      <c r="I267" s="49"/>
    </row>
    <row r="268" spans="1:9" x14ac:dyDescent="0.25">
      <c r="A268" s="7"/>
      <c r="B268" s="8" t="s">
        <v>30</v>
      </c>
      <c r="C268" s="32">
        <f>C269+C270</f>
        <v>0</v>
      </c>
      <c r="D268" s="32">
        <f t="shared" ref="D268:I268" si="21">D269+D270</f>
        <v>743.04</v>
      </c>
      <c r="E268" s="32">
        <f t="shared" si="21"/>
        <v>0</v>
      </c>
      <c r="F268" s="32">
        <f t="shared" si="21"/>
        <v>22000</v>
      </c>
      <c r="G268" s="32">
        <f t="shared" si="21"/>
        <v>0</v>
      </c>
      <c r="H268" s="32">
        <f t="shared" si="21"/>
        <v>0</v>
      </c>
      <c r="I268" s="32">
        <f t="shared" si="21"/>
        <v>0</v>
      </c>
    </row>
    <row r="269" spans="1:9" x14ac:dyDescent="0.25">
      <c r="A269" s="1">
        <v>635006</v>
      </c>
      <c r="B269" s="1" t="s">
        <v>278</v>
      </c>
      <c r="C269" s="34"/>
      <c r="D269" s="34"/>
      <c r="E269" s="34"/>
      <c r="F269" s="34">
        <v>22000</v>
      </c>
      <c r="G269" s="55"/>
      <c r="H269" s="49"/>
      <c r="I269" s="49"/>
    </row>
    <row r="270" spans="1:9" x14ac:dyDescent="0.25">
      <c r="A270" s="1">
        <v>635006</v>
      </c>
      <c r="B270" s="1" t="s">
        <v>248</v>
      </c>
      <c r="C270" s="1"/>
      <c r="D270" s="34">
        <v>743.04</v>
      </c>
      <c r="E270" s="1"/>
      <c r="F270" s="1"/>
      <c r="G270" s="20"/>
      <c r="H270" s="1"/>
      <c r="I270" s="1"/>
    </row>
    <row r="271" spans="1:9" x14ac:dyDescent="0.25">
      <c r="A271" s="7"/>
      <c r="B271" s="8" t="s">
        <v>54</v>
      </c>
      <c r="C271" s="32">
        <f>SUM(C272:C273)</f>
        <v>1480</v>
      </c>
      <c r="D271" s="32">
        <f>SUM(D272:D273)</f>
        <v>3315</v>
      </c>
      <c r="E271" s="32">
        <f t="shared" ref="E271:I271" si="22">SUM(E272:E273)</f>
        <v>4300</v>
      </c>
      <c r="F271" s="32">
        <f t="shared" si="22"/>
        <v>4300</v>
      </c>
      <c r="G271" s="32">
        <f t="shared" si="22"/>
        <v>4300</v>
      </c>
      <c r="H271" s="32">
        <f t="shared" si="22"/>
        <v>4300</v>
      </c>
      <c r="I271" s="32">
        <f t="shared" si="22"/>
        <v>4300</v>
      </c>
    </row>
    <row r="272" spans="1:9" x14ac:dyDescent="0.25">
      <c r="A272" s="1">
        <v>633006</v>
      </c>
      <c r="B272" s="1" t="s">
        <v>167</v>
      </c>
      <c r="C272" s="34"/>
      <c r="D272" s="34"/>
      <c r="E272" s="34">
        <v>800</v>
      </c>
      <c r="F272" s="34">
        <v>800</v>
      </c>
      <c r="G272" s="55">
        <v>800</v>
      </c>
      <c r="H272" s="49">
        <v>800</v>
      </c>
      <c r="I272" s="49">
        <v>800</v>
      </c>
    </row>
    <row r="273" spans="1:9" x14ac:dyDescent="0.25">
      <c r="A273" s="1">
        <v>633016</v>
      </c>
      <c r="B273" s="1" t="s">
        <v>241</v>
      </c>
      <c r="C273" s="34">
        <v>1480</v>
      </c>
      <c r="D273" s="34">
        <v>3315</v>
      </c>
      <c r="E273" s="34">
        <v>3500</v>
      </c>
      <c r="F273" s="34">
        <v>3500</v>
      </c>
      <c r="G273" s="55">
        <v>3500</v>
      </c>
      <c r="H273" s="49">
        <v>3500</v>
      </c>
      <c r="I273" s="49">
        <v>3500</v>
      </c>
    </row>
    <row r="274" spans="1:9" ht="18.75" x14ac:dyDescent="0.3">
      <c r="A274" s="20"/>
      <c r="B274" s="21" t="s">
        <v>36</v>
      </c>
      <c r="C274" s="35">
        <f>C271+C268+C256+C253+C226+C212+C191+C177+C170+C151+C148+C135+C106+C87+C85+C5+C203+C194+C183+C126+C209+C79</f>
        <v>436305.49000000005</v>
      </c>
      <c r="D274" s="35">
        <f>D271+D268+D256+D253+D226+D212+D209+D191+D177+D170+D151+D148+D135+D106+D87+D85+D5+D203+D194+D183+D126+D209+D79</f>
        <v>466768.99999999994</v>
      </c>
      <c r="E274" s="35">
        <f>E271+E268+E256+E253+E226+E212+E191+E177+E170+E151+E148+E135+E106+E87+E85+E5+E203+E194+E183+E126+E209</f>
        <v>664939</v>
      </c>
      <c r="F274" s="35">
        <f>F271+F268+F256+F253+F226+F212+F191+F177+F170+F151+F148+F135+F106+F87+F85+F5+F203+F194+F183+F126+F209+F796</f>
        <v>709065.92999999993</v>
      </c>
      <c r="G274" s="35">
        <f>G271+G268+G256+G253+G226+G212+G191+G177+G170+G151+G148+G135+G106+G87+G85+G5+G203+G194+G183+G126+G209+G79</f>
        <v>660567</v>
      </c>
      <c r="H274" s="35">
        <f>H271+H268+H256+H253+H226+H212+H191+H177+H170+H151+H148+H135+H106+H87+H85+H5+H203+H194+H183+H126+H209+H79</f>
        <v>639795</v>
      </c>
      <c r="I274" s="35">
        <f>I271+I268+I256+I253+I226+I212+I191+I177+I170+I151+I148+I135+I106+I87+I85+I5+I203+I194+I183+I126+I209+I79</f>
        <v>641006</v>
      </c>
    </row>
    <row r="275" spans="1:9" ht="18.75" x14ac:dyDescent="0.3">
      <c r="B275" s="47"/>
      <c r="C275" s="48"/>
      <c r="D275" s="48"/>
      <c r="E275" s="48"/>
      <c r="F275" s="48"/>
      <c r="G275" s="48"/>
      <c r="H275" s="48"/>
      <c r="I275" s="48"/>
    </row>
    <row r="276" spans="1:9" ht="18.75" x14ac:dyDescent="0.3">
      <c r="B276" s="47"/>
      <c r="C276" s="48"/>
      <c r="D276" s="48"/>
      <c r="E276" s="48"/>
      <c r="F276" s="48"/>
      <c r="G276" s="48"/>
      <c r="H276" s="48"/>
      <c r="I276" s="48"/>
    </row>
    <row r="277" spans="1:9" ht="18.75" x14ac:dyDescent="0.3">
      <c r="B277" s="47"/>
      <c r="C277" s="48"/>
      <c r="D277" s="48"/>
      <c r="E277" s="48"/>
      <c r="F277" s="48"/>
      <c r="G277" s="48"/>
      <c r="H277" s="48"/>
      <c r="I277" s="48"/>
    </row>
    <row r="278" spans="1:9" ht="18.75" x14ac:dyDescent="0.3">
      <c r="B278" s="47"/>
      <c r="C278" s="48"/>
      <c r="D278" s="48"/>
      <c r="E278" s="48"/>
      <c r="F278" s="48"/>
      <c r="G278" s="48"/>
      <c r="H278" s="48"/>
      <c r="I278" s="48"/>
    </row>
    <row r="279" spans="1:9" ht="18.75" x14ac:dyDescent="0.3">
      <c r="B279" s="47"/>
      <c r="C279" s="48"/>
      <c r="D279" s="48"/>
      <c r="E279" s="48"/>
      <c r="F279" s="48"/>
      <c r="G279" s="48"/>
      <c r="H279" s="48"/>
      <c r="I279" s="48"/>
    </row>
    <row r="280" spans="1:9" ht="18.75" x14ac:dyDescent="0.3">
      <c r="B280" s="47"/>
      <c r="C280" s="48"/>
      <c r="D280" s="48"/>
      <c r="E280" s="48"/>
      <c r="F280" s="48"/>
      <c r="G280" s="48"/>
      <c r="H280" s="48"/>
      <c r="I280" s="48"/>
    </row>
    <row r="281" spans="1:9" ht="18.75" x14ac:dyDescent="0.3">
      <c r="B281" s="47"/>
      <c r="C281" s="48"/>
      <c r="D281" s="48"/>
      <c r="E281" s="48"/>
      <c r="F281" s="48"/>
      <c r="G281" s="48"/>
      <c r="H281" s="48"/>
      <c r="I281" s="48"/>
    </row>
    <row r="282" spans="1:9" ht="18.75" x14ac:dyDescent="0.3">
      <c r="B282" s="47"/>
      <c r="C282" s="48"/>
      <c r="D282" s="48"/>
      <c r="E282" s="48"/>
      <c r="F282" s="48"/>
      <c r="G282" s="48"/>
      <c r="H282" s="48"/>
      <c r="I282" s="48"/>
    </row>
    <row r="283" spans="1:9" ht="18.75" x14ac:dyDescent="0.3">
      <c r="B283" s="47"/>
      <c r="C283" s="48"/>
      <c r="D283" s="48"/>
      <c r="E283" s="48"/>
      <c r="F283" s="48"/>
      <c r="G283" s="48"/>
      <c r="H283" s="48"/>
      <c r="I283" s="48"/>
    </row>
    <row r="284" spans="1:9" ht="18.75" x14ac:dyDescent="0.3">
      <c r="B284" s="47"/>
      <c r="C284" s="48"/>
      <c r="D284" s="48"/>
      <c r="E284" s="48"/>
      <c r="F284" s="48"/>
      <c r="G284" s="48"/>
      <c r="H284" s="48"/>
      <c r="I284" s="48"/>
    </row>
    <row r="285" spans="1:9" ht="18.75" x14ac:dyDescent="0.3">
      <c r="B285" s="47"/>
      <c r="C285" s="48"/>
      <c r="D285" s="48"/>
      <c r="E285" s="48"/>
      <c r="F285" s="48"/>
      <c r="G285" s="48"/>
      <c r="H285" s="48"/>
      <c r="I285" s="48"/>
    </row>
    <row r="286" spans="1:9" ht="18.75" x14ac:dyDescent="0.3">
      <c r="B286" s="47"/>
      <c r="C286" s="48"/>
      <c r="D286" s="48"/>
      <c r="E286" s="48"/>
      <c r="F286" s="48"/>
      <c r="G286" s="48"/>
      <c r="H286" s="48"/>
      <c r="I286" s="48"/>
    </row>
    <row r="287" spans="1:9" ht="18.75" x14ac:dyDescent="0.3">
      <c r="B287" s="47"/>
      <c r="C287" s="48"/>
      <c r="D287" s="48"/>
      <c r="E287" s="48"/>
      <c r="F287" s="48"/>
      <c r="G287" s="48"/>
      <c r="H287" s="48"/>
      <c r="I287" s="48"/>
    </row>
    <row r="288" spans="1:9" ht="18.75" x14ac:dyDescent="0.3">
      <c r="B288" s="47"/>
      <c r="C288" s="48"/>
      <c r="D288" s="48"/>
      <c r="E288" s="48"/>
      <c r="F288" s="48"/>
      <c r="G288" s="48"/>
      <c r="H288" s="48"/>
      <c r="I288" s="48"/>
    </row>
    <row r="289" spans="1:9" ht="18.75" x14ac:dyDescent="0.3">
      <c r="B289" s="47"/>
      <c r="C289" s="48"/>
      <c r="D289" s="48"/>
      <c r="E289" s="48"/>
      <c r="F289" s="48"/>
      <c r="G289" s="48"/>
      <c r="H289" s="48"/>
      <c r="I289" s="48"/>
    </row>
    <row r="290" spans="1:9" ht="18.75" x14ac:dyDescent="0.3">
      <c r="B290" s="47"/>
      <c r="C290" s="48"/>
      <c r="D290" s="48"/>
      <c r="E290" s="48"/>
      <c r="F290" s="48"/>
      <c r="G290" s="48"/>
      <c r="H290" s="48"/>
      <c r="I290" s="48"/>
    </row>
    <row r="291" spans="1:9" ht="18.75" x14ac:dyDescent="0.3">
      <c r="B291" s="47"/>
      <c r="C291" s="48"/>
      <c r="D291" s="48"/>
      <c r="E291" s="48"/>
      <c r="F291" s="48"/>
      <c r="G291" s="48"/>
      <c r="H291" s="48"/>
      <c r="I291" s="48"/>
    </row>
    <row r="292" spans="1:9" ht="18.75" x14ac:dyDescent="0.3">
      <c r="B292" s="47"/>
      <c r="C292" s="48"/>
      <c r="D292" s="48"/>
      <c r="E292" s="48"/>
      <c r="F292" s="48"/>
      <c r="G292" s="48"/>
      <c r="H292" s="48"/>
      <c r="I292" s="48"/>
    </row>
    <row r="293" spans="1:9" x14ac:dyDescent="0.25">
      <c r="A293" s="2" t="s">
        <v>33</v>
      </c>
      <c r="B293" s="94" t="s">
        <v>31</v>
      </c>
      <c r="C293" s="72" t="s">
        <v>0</v>
      </c>
      <c r="D293" s="52" t="s">
        <v>0</v>
      </c>
      <c r="E293" s="72" t="s">
        <v>210</v>
      </c>
      <c r="F293" s="72" t="s">
        <v>68</v>
      </c>
      <c r="G293" s="96" t="s">
        <v>1</v>
      </c>
      <c r="H293" s="97"/>
      <c r="I293" s="98"/>
    </row>
    <row r="294" spans="1:9" x14ac:dyDescent="0.25">
      <c r="A294" s="3" t="s">
        <v>41</v>
      </c>
      <c r="B294" s="95"/>
      <c r="C294" s="72" t="s">
        <v>200</v>
      </c>
      <c r="D294" s="75" t="s">
        <v>212</v>
      </c>
      <c r="E294" s="72" t="s">
        <v>220</v>
      </c>
      <c r="F294" s="72">
        <v>2022</v>
      </c>
      <c r="G294" s="74" t="s">
        <v>221</v>
      </c>
      <c r="H294" s="72" t="s">
        <v>222</v>
      </c>
      <c r="I294" s="72" t="s">
        <v>250</v>
      </c>
    </row>
    <row r="295" spans="1:9" x14ac:dyDescent="0.25">
      <c r="A295" s="7"/>
      <c r="B295" s="8" t="s">
        <v>3</v>
      </c>
      <c r="C295" s="32">
        <f>SUM(C296:C301)</f>
        <v>11272.6</v>
      </c>
      <c r="D295" s="32">
        <f>SUM(D296:D301)</f>
        <v>7657.26</v>
      </c>
      <c r="E295" s="32">
        <f>SUM(E296:E301)</f>
        <v>5000</v>
      </c>
      <c r="F295" s="32">
        <f>SUM(F296:F301)</f>
        <v>5000</v>
      </c>
      <c r="G295" s="50">
        <f>G296</f>
        <v>7000</v>
      </c>
      <c r="H295" s="7"/>
      <c r="I295" s="7"/>
    </row>
    <row r="296" spans="1:9" x14ac:dyDescent="0.25">
      <c r="A296" s="1" t="s">
        <v>283</v>
      </c>
      <c r="B296" s="1" t="s">
        <v>284</v>
      </c>
      <c r="C296" s="34">
        <v>2355</v>
      </c>
      <c r="D296" s="34">
        <v>3261.66</v>
      </c>
      <c r="E296" s="34">
        <v>5000</v>
      </c>
      <c r="F296" s="34">
        <v>5000</v>
      </c>
      <c r="G296" s="55">
        <v>7000</v>
      </c>
      <c r="H296" s="1"/>
      <c r="I296" s="1"/>
    </row>
    <row r="297" spans="1:9" x14ac:dyDescent="0.25">
      <c r="A297" s="16">
        <v>711005</v>
      </c>
      <c r="B297" s="16" t="s">
        <v>174</v>
      </c>
      <c r="C297" s="34">
        <v>5358</v>
      </c>
      <c r="D297" s="34">
        <v>1560</v>
      </c>
      <c r="E297" s="41"/>
      <c r="F297" s="34"/>
      <c r="G297" s="55"/>
      <c r="H297" s="1"/>
      <c r="I297" s="1"/>
    </row>
    <row r="298" spans="1:9" x14ac:dyDescent="0.25">
      <c r="A298" s="16">
        <v>713002</v>
      </c>
      <c r="B298" s="16" t="s">
        <v>90</v>
      </c>
      <c r="C298" s="34">
        <v>3559.6</v>
      </c>
      <c r="D298" s="34">
        <v>2835.6</v>
      </c>
      <c r="E298" s="41"/>
      <c r="F298" s="34"/>
      <c r="G298" s="55"/>
      <c r="H298" s="1"/>
      <c r="I298" s="1"/>
    </row>
    <row r="299" spans="1:9" x14ac:dyDescent="0.25">
      <c r="A299" s="16">
        <v>713005</v>
      </c>
      <c r="B299" s="16" t="s">
        <v>175</v>
      </c>
      <c r="C299" s="34"/>
      <c r="D299" s="34"/>
      <c r="E299" s="41"/>
      <c r="F299" s="34"/>
      <c r="G299" s="55"/>
      <c r="H299" s="1"/>
      <c r="I299" s="1"/>
    </row>
    <row r="300" spans="1:9" x14ac:dyDescent="0.25">
      <c r="A300" s="16">
        <v>713005</v>
      </c>
      <c r="B300" s="16" t="s">
        <v>173</v>
      </c>
      <c r="C300" s="34"/>
      <c r="D300" s="34"/>
      <c r="E300" s="41"/>
      <c r="F300" s="34"/>
      <c r="G300" s="55"/>
      <c r="H300" s="1"/>
      <c r="I300" s="1"/>
    </row>
    <row r="301" spans="1:9" x14ac:dyDescent="0.25">
      <c r="A301" s="1">
        <v>717002</v>
      </c>
      <c r="B301" s="1" t="s">
        <v>61</v>
      </c>
      <c r="C301" s="34"/>
      <c r="D301" s="34"/>
      <c r="E301" s="34"/>
      <c r="F301" s="34"/>
      <c r="G301" s="55"/>
      <c r="H301" s="1"/>
      <c r="I301" s="1"/>
    </row>
    <row r="302" spans="1:9" x14ac:dyDescent="0.25">
      <c r="A302" s="7"/>
      <c r="B302" s="8" t="s">
        <v>60</v>
      </c>
      <c r="C302" s="32">
        <f>SUM(C303:C307)</f>
        <v>41718.879999999997</v>
      </c>
      <c r="D302" s="32">
        <f>SUM(D303:D307)</f>
        <v>0</v>
      </c>
      <c r="E302" s="32">
        <f>SUM(E303:E307)</f>
        <v>0</v>
      </c>
      <c r="F302" s="32">
        <f>SUM(F303:F307)</f>
        <v>6000</v>
      </c>
      <c r="G302" s="32">
        <f>SUM(G303:G307)</f>
        <v>6000</v>
      </c>
      <c r="H302" s="7"/>
      <c r="I302" s="7"/>
    </row>
    <row r="303" spans="1:9" x14ac:dyDescent="0.25">
      <c r="A303" s="1">
        <v>717003</v>
      </c>
      <c r="B303" s="1" t="s">
        <v>192</v>
      </c>
      <c r="C303" s="34">
        <v>21336.17</v>
      </c>
      <c r="D303" s="34"/>
      <c r="E303" s="34"/>
      <c r="F303" s="34"/>
      <c r="G303" s="55"/>
      <c r="H303" s="1"/>
      <c r="I303" s="1"/>
    </row>
    <row r="304" spans="1:9" x14ac:dyDescent="0.25">
      <c r="A304" s="1">
        <v>717001</v>
      </c>
      <c r="B304" s="1" t="s">
        <v>193</v>
      </c>
      <c r="C304" s="34">
        <v>11264.06</v>
      </c>
      <c r="D304" s="34"/>
      <c r="E304" s="34"/>
      <c r="F304" s="34"/>
      <c r="G304" s="55"/>
      <c r="H304" s="1"/>
      <c r="I304" s="1"/>
    </row>
    <row r="305" spans="1:9" x14ac:dyDescent="0.25">
      <c r="A305" s="1">
        <v>713004</v>
      </c>
      <c r="B305" s="1" t="s">
        <v>260</v>
      </c>
      <c r="C305" s="34"/>
      <c r="D305" s="34"/>
      <c r="E305" s="34"/>
      <c r="F305" s="34">
        <v>6000</v>
      </c>
      <c r="G305" s="55"/>
      <c r="H305" s="1"/>
      <c r="I305" s="1"/>
    </row>
    <row r="306" spans="1:9" x14ac:dyDescent="0.25">
      <c r="A306" s="1" t="s">
        <v>280</v>
      </c>
      <c r="B306" s="1" t="s">
        <v>285</v>
      </c>
      <c r="C306" s="34"/>
      <c r="D306" s="34"/>
      <c r="E306" s="34"/>
      <c r="F306" s="34"/>
      <c r="G306" s="55">
        <v>6000</v>
      </c>
      <c r="H306" s="1"/>
      <c r="I306" s="1"/>
    </row>
    <row r="307" spans="1:9" x14ac:dyDescent="0.25">
      <c r="A307" s="1">
        <v>717001</v>
      </c>
      <c r="B307" s="1" t="s">
        <v>194</v>
      </c>
      <c r="C307" s="34">
        <v>9118.65</v>
      </c>
      <c r="D307" s="34"/>
      <c r="E307" s="34"/>
      <c r="F307" s="34"/>
      <c r="G307" s="55"/>
      <c r="H307" s="1"/>
      <c r="I307" s="1"/>
    </row>
    <row r="308" spans="1:9" x14ac:dyDescent="0.25">
      <c r="A308" s="7"/>
      <c r="B308" s="8" t="s">
        <v>10</v>
      </c>
      <c r="C308" s="32">
        <f>SUM(C309:C311)</f>
        <v>8684.4</v>
      </c>
      <c r="D308" s="32">
        <f>SUM(D309:D311)</f>
        <v>219846.55</v>
      </c>
      <c r="E308" s="32">
        <f>SUM(E309:E311)</f>
        <v>10000</v>
      </c>
      <c r="F308" s="32">
        <f>SUM(F309:F311)</f>
        <v>18000</v>
      </c>
      <c r="G308" s="32">
        <f>SUM(G309:G311)</f>
        <v>20000</v>
      </c>
      <c r="H308" s="7"/>
      <c r="I308" s="7"/>
    </row>
    <row r="309" spans="1:9" x14ac:dyDescent="0.25">
      <c r="A309" s="1">
        <v>716000</v>
      </c>
      <c r="B309" s="1" t="s">
        <v>67</v>
      </c>
      <c r="C309" s="34">
        <v>8684.4</v>
      </c>
      <c r="D309" s="34"/>
      <c r="E309" s="34"/>
      <c r="F309" s="34"/>
      <c r="G309" s="55"/>
      <c r="H309" s="1"/>
      <c r="I309" s="1"/>
    </row>
    <row r="310" spans="1:9" x14ac:dyDescent="0.25">
      <c r="A310" s="1" t="s">
        <v>280</v>
      </c>
      <c r="B310" s="1" t="s">
        <v>286</v>
      </c>
      <c r="C310" s="34"/>
      <c r="D310" s="34"/>
      <c r="E310" s="34"/>
      <c r="F310" s="34">
        <v>8000</v>
      </c>
      <c r="G310" s="55"/>
      <c r="H310" s="1"/>
      <c r="I310" s="1"/>
    </row>
    <row r="311" spans="1:9" x14ac:dyDescent="0.25">
      <c r="A311" s="1" t="s">
        <v>282</v>
      </c>
      <c r="B311" s="1" t="s">
        <v>287</v>
      </c>
      <c r="C311" s="34"/>
      <c r="D311" s="34">
        <v>219846.55</v>
      </c>
      <c r="E311" s="34">
        <v>10000</v>
      </c>
      <c r="F311" s="34">
        <v>10000</v>
      </c>
      <c r="G311" s="55">
        <v>20000</v>
      </c>
      <c r="H311" s="1"/>
      <c r="I311" s="1"/>
    </row>
    <row r="312" spans="1:9" x14ac:dyDescent="0.25">
      <c r="A312" s="7"/>
      <c r="B312" s="8" t="s">
        <v>11</v>
      </c>
      <c r="C312" s="32">
        <f>SUM(C313:C313)</f>
        <v>0</v>
      </c>
      <c r="D312" s="32">
        <f>D313</f>
        <v>0</v>
      </c>
      <c r="E312" s="32">
        <f>SUM(E313:E313)</f>
        <v>12000</v>
      </c>
      <c r="F312" s="32">
        <f>SUM(F313:F314)</f>
        <v>12000</v>
      </c>
      <c r="G312" s="32">
        <f>SUM(G313:G314)</f>
        <v>0</v>
      </c>
      <c r="H312" s="7"/>
      <c r="I312" s="7"/>
    </row>
    <row r="313" spans="1:9" x14ac:dyDescent="0.25">
      <c r="A313" s="1">
        <v>713004</v>
      </c>
      <c r="B313" s="1" t="s">
        <v>63</v>
      </c>
      <c r="C313" s="34"/>
      <c r="D313" s="34"/>
      <c r="E313" s="34">
        <v>12000</v>
      </c>
      <c r="F313" s="34"/>
      <c r="G313" s="55"/>
      <c r="H313" s="1"/>
      <c r="I313" s="1"/>
    </row>
    <row r="314" spans="1:9" x14ac:dyDescent="0.25">
      <c r="A314" s="1">
        <v>717001</v>
      </c>
      <c r="B314" s="1" t="s">
        <v>261</v>
      </c>
      <c r="C314" s="34"/>
      <c r="D314" s="34"/>
      <c r="E314" s="34"/>
      <c r="F314" s="34">
        <v>12000</v>
      </c>
      <c r="G314" s="55"/>
      <c r="H314" s="1"/>
      <c r="I314" s="1"/>
    </row>
    <row r="315" spans="1:9" x14ac:dyDescent="0.25">
      <c r="A315" s="7"/>
      <c r="B315" s="8" t="s">
        <v>216</v>
      </c>
      <c r="C315" s="38"/>
      <c r="D315" s="32">
        <f t="shared" ref="D315:I315" si="23">SUM(D316:D317)</f>
        <v>140453.53999999998</v>
      </c>
      <c r="E315" s="32">
        <f t="shared" si="23"/>
        <v>0</v>
      </c>
      <c r="F315" s="32">
        <f t="shared" si="23"/>
        <v>0</v>
      </c>
      <c r="G315" s="32">
        <f t="shared" si="23"/>
        <v>0</v>
      </c>
      <c r="H315" s="32">
        <f t="shared" si="23"/>
        <v>0</v>
      </c>
      <c r="I315" s="32">
        <f t="shared" si="23"/>
        <v>0</v>
      </c>
    </row>
    <row r="316" spans="1:9" x14ac:dyDescent="0.25">
      <c r="A316" s="1">
        <v>717001</v>
      </c>
      <c r="B316" s="1" t="s">
        <v>217</v>
      </c>
      <c r="C316" s="34"/>
      <c r="D316" s="34">
        <v>17626.64</v>
      </c>
      <c r="E316" s="34"/>
      <c r="F316" s="34"/>
      <c r="G316" s="57"/>
      <c r="H316" s="1"/>
      <c r="I316" s="1"/>
    </row>
    <row r="317" spans="1:9" x14ac:dyDescent="0.25">
      <c r="A317" s="1">
        <v>717001</v>
      </c>
      <c r="B317" s="1" t="s">
        <v>218</v>
      </c>
      <c r="C317" s="34"/>
      <c r="D317" s="34">
        <v>122826.9</v>
      </c>
      <c r="E317" s="34"/>
      <c r="F317" s="34"/>
      <c r="G317" s="57"/>
      <c r="H317" s="1"/>
      <c r="I317" s="1"/>
    </row>
    <row r="318" spans="1:9" x14ac:dyDescent="0.25">
      <c r="A318" s="7"/>
      <c r="B318" s="8" t="s">
        <v>13</v>
      </c>
      <c r="C318" s="32">
        <f>SUM(C319:C320)</f>
        <v>0</v>
      </c>
      <c r="D318" s="32">
        <v>0</v>
      </c>
      <c r="E318" s="32">
        <f t="shared" ref="E318:F318" si="24">SUM(E319:E320)</f>
        <v>41000</v>
      </c>
      <c r="F318" s="32">
        <f t="shared" si="24"/>
        <v>41000</v>
      </c>
      <c r="G318" s="32">
        <f>SUM(G319:G320)</f>
        <v>6000</v>
      </c>
      <c r="H318" s="7"/>
      <c r="I318" s="7"/>
    </row>
    <row r="319" spans="1:9" x14ac:dyDescent="0.25">
      <c r="A319" s="1" t="s">
        <v>280</v>
      </c>
      <c r="B319" s="1" t="s">
        <v>288</v>
      </c>
      <c r="C319" s="34"/>
      <c r="D319" s="34"/>
      <c r="E319" s="34">
        <v>6000</v>
      </c>
      <c r="F319" s="34">
        <v>6000</v>
      </c>
      <c r="G319" s="57">
        <v>6000</v>
      </c>
      <c r="H319" s="1"/>
      <c r="I319" s="1"/>
    </row>
    <row r="320" spans="1:9" x14ac:dyDescent="0.25">
      <c r="A320" s="1">
        <v>717001</v>
      </c>
      <c r="B320" s="1" t="s">
        <v>176</v>
      </c>
      <c r="C320" s="34"/>
      <c r="D320" s="34"/>
      <c r="E320" s="34">
        <v>35000</v>
      </c>
      <c r="F320" s="34">
        <v>35000</v>
      </c>
      <c r="G320" s="57"/>
      <c r="H320" s="1"/>
      <c r="I320" s="1"/>
    </row>
    <row r="321" spans="1:9" x14ac:dyDescent="0.25">
      <c r="A321" s="7"/>
      <c r="B321" s="8" t="s">
        <v>37</v>
      </c>
      <c r="C321" s="32">
        <f>SUM(C322:C322)</f>
        <v>0</v>
      </c>
      <c r="D321" s="32">
        <v>0</v>
      </c>
      <c r="E321" s="32"/>
      <c r="F321" s="32"/>
      <c r="G321" s="38"/>
      <c r="H321" s="7"/>
      <c r="I321" s="7"/>
    </row>
    <row r="322" spans="1:9" x14ac:dyDescent="0.25">
      <c r="A322" s="1"/>
      <c r="B322" s="1"/>
      <c r="C322" s="34"/>
      <c r="D322" s="34"/>
      <c r="E322" s="34"/>
      <c r="F322" s="34"/>
      <c r="G322" s="57"/>
      <c r="H322" s="1"/>
      <c r="I322" s="1"/>
    </row>
    <row r="323" spans="1:9" x14ac:dyDescent="0.25">
      <c r="A323" s="7"/>
      <c r="B323" s="17" t="s">
        <v>51</v>
      </c>
      <c r="C323" s="32">
        <f>SUM(C324:C328)</f>
        <v>0</v>
      </c>
      <c r="D323" s="32">
        <v>0</v>
      </c>
      <c r="E323" s="32">
        <f>SUM(E324:E324)</f>
        <v>10000</v>
      </c>
      <c r="F323" s="32">
        <f>SUM(F324:F329)</f>
        <v>10000</v>
      </c>
      <c r="G323" s="32">
        <f>G324</f>
        <v>15000</v>
      </c>
      <c r="H323" s="7"/>
      <c r="I323" s="7"/>
    </row>
    <row r="324" spans="1:9" x14ac:dyDescent="0.25">
      <c r="A324" s="1" t="s">
        <v>281</v>
      </c>
      <c r="B324" s="1" t="s">
        <v>289</v>
      </c>
      <c r="C324" s="34"/>
      <c r="D324" s="34"/>
      <c r="E324" s="34">
        <v>10000</v>
      </c>
      <c r="F324" s="34">
        <v>10000</v>
      </c>
      <c r="G324" s="57">
        <v>15000</v>
      </c>
      <c r="H324" s="1"/>
      <c r="I324" s="1"/>
    </row>
    <row r="325" spans="1:9" x14ac:dyDescent="0.25">
      <c r="A325" s="1"/>
      <c r="B325" s="25"/>
      <c r="C325" s="52"/>
      <c r="D325" s="52"/>
      <c r="E325" s="52"/>
      <c r="F325" s="52"/>
      <c r="G325" s="52"/>
      <c r="H325" s="1"/>
      <c r="I325" s="1"/>
    </row>
    <row r="326" spans="1:9" x14ac:dyDescent="0.25">
      <c r="A326" s="2" t="s">
        <v>33</v>
      </c>
      <c r="B326" s="94" t="s">
        <v>31</v>
      </c>
      <c r="C326" s="72" t="s">
        <v>0</v>
      </c>
      <c r="D326" s="52" t="s">
        <v>0</v>
      </c>
      <c r="E326" s="72" t="s">
        <v>210</v>
      </c>
      <c r="F326" s="72" t="s">
        <v>68</v>
      </c>
      <c r="G326" s="96" t="s">
        <v>1</v>
      </c>
      <c r="H326" s="97"/>
      <c r="I326" s="98"/>
    </row>
    <row r="327" spans="1:9" x14ac:dyDescent="0.25">
      <c r="A327" s="3" t="s">
        <v>41</v>
      </c>
      <c r="B327" s="95"/>
      <c r="C327" s="72" t="s">
        <v>200</v>
      </c>
      <c r="D327" s="75" t="s">
        <v>212</v>
      </c>
      <c r="E327" s="72" t="s">
        <v>220</v>
      </c>
      <c r="F327" s="72" t="s">
        <v>220</v>
      </c>
      <c r="G327" s="74" t="s">
        <v>221</v>
      </c>
      <c r="H327" s="72" t="s">
        <v>222</v>
      </c>
      <c r="I327" s="72" t="s">
        <v>250</v>
      </c>
    </row>
    <row r="328" spans="1:9" x14ac:dyDescent="0.25">
      <c r="A328" s="1">
        <v>717002</v>
      </c>
      <c r="B328" s="1" t="s">
        <v>65</v>
      </c>
      <c r="C328" s="34"/>
      <c r="D328" s="34"/>
      <c r="E328" s="34"/>
      <c r="F328" s="34"/>
      <c r="G328" s="57"/>
      <c r="H328" s="1"/>
      <c r="I328" s="1"/>
    </row>
    <row r="329" spans="1:9" x14ac:dyDescent="0.25">
      <c r="A329" s="7"/>
      <c r="B329" s="8" t="s">
        <v>50</v>
      </c>
      <c r="C329" s="32">
        <f>C330</f>
        <v>0</v>
      </c>
      <c r="D329" s="32">
        <v>0</v>
      </c>
      <c r="E329" s="38"/>
      <c r="F329" s="38"/>
      <c r="G329" s="38"/>
      <c r="H329" s="7"/>
      <c r="I329" s="7"/>
    </row>
    <row r="330" spans="1:9" x14ac:dyDescent="0.25">
      <c r="A330" s="1"/>
      <c r="B330" s="1"/>
      <c r="C330" s="1"/>
      <c r="D330" s="34"/>
      <c r="E330" s="1"/>
      <c r="F330" s="1"/>
      <c r="G330" s="20"/>
      <c r="H330" s="1"/>
      <c r="I330" s="1"/>
    </row>
    <row r="331" spans="1:9" x14ac:dyDescent="0.25">
      <c r="A331" s="17"/>
      <c r="B331" s="8" t="s">
        <v>64</v>
      </c>
      <c r="C331" s="32"/>
      <c r="D331" s="32">
        <v>0</v>
      </c>
      <c r="E331" s="32"/>
      <c r="F331" s="32"/>
      <c r="G331" s="38"/>
      <c r="H331" s="7"/>
      <c r="I331" s="7"/>
    </row>
    <row r="332" spans="1:9" x14ac:dyDescent="0.25">
      <c r="A332" s="1"/>
      <c r="B332" s="1"/>
      <c r="C332" s="34"/>
      <c r="D332" s="34"/>
      <c r="E332" s="34"/>
      <c r="F332" s="34"/>
      <c r="G332" s="57"/>
      <c r="H332" s="1"/>
      <c r="I332" s="1"/>
    </row>
    <row r="333" spans="1:9" x14ac:dyDescent="0.25">
      <c r="A333" s="7"/>
      <c r="B333" s="8" t="s">
        <v>27</v>
      </c>
      <c r="C333" s="32">
        <f>C334</f>
        <v>0</v>
      </c>
      <c r="D333" s="32">
        <v>0</v>
      </c>
      <c r="E333" s="32"/>
      <c r="F333" s="32"/>
      <c r="G333" s="38"/>
      <c r="H333" s="7"/>
      <c r="I333" s="7"/>
    </row>
    <row r="334" spans="1:9" x14ac:dyDescent="0.25">
      <c r="A334" s="1"/>
      <c r="B334" s="1" t="s">
        <v>62</v>
      </c>
      <c r="C334" s="34"/>
      <c r="D334" s="34"/>
      <c r="E334" s="34"/>
      <c r="F334" s="34"/>
      <c r="G334" s="57"/>
      <c r="H334" s="1"/>
      <c r="I334" s="1"/>
    </row>
    <row r="335" spans="1:9" x14ac:dyDescent="0.25">
      <c r="A335" s="7"/>
      <c r="B335" s="8" t="s">
        <v>32</v>
      </c>
      <c r="C335" s="32">
        <f>SUM(C336:C336)</f>
        <v>0</v>
      </c>
      <c r="D335" s="32">
        <f>SUM(D336:D337)</f>
        <v>11693.5</v>
      </c>
      <c r="E335" s="32">
        <f>E336+E337+E338</f>
        <v>700000</v>
      </c>
      <c r="F335" s="32">
        <f>F336+F337+F338+F339+F340</f>
        <v>762284.5</v>
      </c>
      <c r="G335" s="32">
        <f>SUM(G336:G337)</f>
        <v>5000</v>
      </c>
      <c r="H335" s="7"/>
      <c r="I335" s="7"/>
    </row>
    <row r="336" spans="1:9" x14ac:dyDescent="0.25">
      <c r="A336" s="1">
        <v>716000</v>
      </c>
      <c r="B336" s="1" t="s">
        <v>219</v>
      </c>
      <c r="C336" s="34"/>
      <c r="D336" s="34">
        <v>11693.5</v>
      </c>
      <c r="E336" s="34"/>
      <c r="F336" s="34"/>
      <c r="G336" s="57"/>
      <c r="H336" s="1"/>
      <c r="I336" s="1"/>
    </row>
    <row r="337" spans="1:9" x14ac:dyDescent="0.25">
      <c r="A337" s="1">
        <v>717001</v>
      </c>
      <c r="B337" s="1" t="s">
        <v>237</v>
      </c>
      <c r="C337" s="34"/>
      <c r="D337" s="34"/>
      <c r="E337" s="34">
        <v>700000</v>
      </c>
      <c r="F337" s="34">
        <v>700000</v>
      </c>
      <c r="G337" s="57">
        <v>5000</v>
      </c>
      <c r="H337" s="1"/>
      <c r="I337" s="1"/>
    </row>
    <row r="338" spans="1:9" x14ac:dyDescent="0.25">
      <c r="A338" s="1" t="s">
        <v>253</v>
      </c>
      <c r="B338" s="1" t="s">
        <v>254</v>
      </c>
      <c r="C338" s="34"/>
      <c r="D338" s="34"/>
      <c r="E338" s="34"/>
      <c r="F338" s="34">
        <v>11284.5</v>
      </c>
      <c r="G338" s="57"/>
      <c r="H338" s="1"/>
      <c r="I338" s="1"/>
    </row>
    <row r="339" spans="1:9" x14ac:dyDescent="0.25">
      <c r="A339" s="1" t="s">
        <v>258</v>
      </c>
      <c r="B339" s="1" t="s">
        <v>259</v>
      </c>
      <c r="C339" s="34"/>
      <c r="D339" s="34"/>
      <c r="E339" s="34"/>
      <c r="F339" s="34">
        <v>11000</v>
      </c>
      <c r="G339" s="57"/>
      <c r="H339" s="1"/>
      <c r="I339" s="1"/>
    </row>
    <row r="340" spans="1:9" x14ac:dyDescent="0.25">
      <c r="A340" s="1" t="s">
        <v>262</v>
      </c>
      <c r="B340" s="1" t="s">
        <v>263</v>
      </c>
      <c r="C340" s="34"/>
      <c r="D340" s="34"/>
      <c r="E340" s="34"/>
      <c r="F340" s="34">
        <v>40000</v>
      </c>
      <c r="G340" s="57"/>
      <c r="H340" s="1"/>
      <c r="I340" s="1"/>
    </row>
    <row r="341" spans="1:9" ht="15.75" x14ac:dyDescent="0.25">
      <c r="A341" s="20"/>
      <c r="B341" s="22" t="s">
        <v>40</v>
      </c>
      <c r="C341" s="39">
        <f>C335+C329+C323+C321+C318+C312+C308+C295+C302+C333</f>
        <v>61675.88</v>
      </c>
      <c r="D341" s="39">
        <f>D335+D333+D331+D329+D323+D321+D318+D315+D312+D308+D302+D295</f>
        <v>379650.85</v>
      </c>
      <c r="E341" s="39">
        <f>E335+E329+E323+E321+E318+E312+E308+E295+E302+E333+E315</f>
        <v>778000</v>
      </c>
      <c r="F341" s="39">
        <f>F335+F329+F323+F321+F318+F312+F308+F295+F302+F333+F315</f>
        <v>854284.5</v>
      </c>
      <c r="G341" s="39">
        <f>G335+G323+G318+G312+G295+G308+G302</f>
        <v>59000</v>
      </c>
      <c r="H341" s="1"/>
      <c r="I341" s="1"/>
    </row>
    <row r="342" spans="1:9" ht="15.75" x14ac:dyDescent="0.25">
      <c r="B342" s="42"/>
      <c r="C342" s="43"/>
      <c r="E342" s="43"/>
      <c r="F342" s="43"/>
      <c r="G342" s="43"/>
    </row>
    <row r="343" spans="1:9" ht="15.75" x14ac:dyDescent="0.25">
      <c r="B343" s="42"/>
      <c r="C343" s="43"/>
      <c r="E343" s="43"/>
      <c r="F343" s="43"/>
    </row>
    <row r="344" spans="1:9" x14ac:dyDescent="0.25">
      <c r="A344" s="2" t="s">
        <v>33</v>
      </c>
      <c r="B344" s="94" t="s">
        <v>224</v>
      </c>
      <c r="C344" s="72" t="s">
        <v>0</v>
      </c>
      <c r="D344" s="52" t="s">
        <v>0</v>
      </c>
      <c r="E344" s="72" t="s">
        <v>210</v>
      </c>
      <c r="F344" s="72" t="s">
        <v>68</v>
      </c>
      <c r="G344" s="96" t="s">
        <v>1</v>
      </c>
      <c r="H344" s="97"/>
      <c r="I344" s="98"/>
    </row>
    <row r="345" spans="1:9" x14ac:dyDescent="0.25">
      <c r="A345" s="3" t="s">
        <v>41</v>
      </c>
      <c r="B345" s="95"/>
      <c r="C345" s="72" t="s">
        <v>200</v>
      </c>
      <c r="D345" s="73" t="s">
        <v>212</v>
      </c>
      <c r="E345" s="72" t="s">
        <v>220</v>
      </c>
      <c r="F345" s="72" t="s">
        <v>220</v>
      </c>
      <c r="G345" s="74" t="s">
        <v>221</v>
      </c>
      <c r="H345" s="72" t="s">
        <v>222</v>
      </c>
      <c r="I345" s="72" t="s">
        <v>250</v>
      </c>
    </row>
    <row r="346" spans="1:9" x14ac:dyDescent="0.25">
      <c r="A346" s="1">
        <v>819002</v>
      </c>
      <c r="B346" s="1" t="s">
        <v>225</v>
      </c>
      <c r="C346" s="52"/>
      <c r="D346" s="34">
        <v>360</v>
      </c>
      <c r="E346" s="52"/>
      <c r="F346" s="34"/>
      <c r="G346" s="20"/>
      <c r="H346" s="49"/>
      <c r="I346" s="49"/>
    </row>
    <row r="347" spans="1:9" x14ac:dyDescent="0.25">
      <c r="A347" s="1">
        <v>811006</v>
      </c>
      <c r="B347" s="1" t="s">
        <v>279</v>
      </c>
      <c r="C347" s="52"/>
      <c r="D347" s="34"/>
      <c r="E347" s="52"/>
      <c r="F347" s="34"/>
      <c r="G347" s="20"/>
      <c r="H347" s="49">
        <v>7000</v>
      </c>
      <c r="I347" s="49">
        <v>7000</v>
      </c>
    </row>
    <row r="348" spans="1:9" ht="15.75" x14ac:dyDescent="0.25">
      <c r="A348" s="20"/>
      <c r="B348" s="22" t="s">
        <v>226</v>
      </c>
      <c r="C348" s="39"/>
      <c r="D348" s="39">
        <f>SUM(D346:D347)</f>
        <v>360</v>
      </c>
      <c r="E348" s="39"/>
      <c r="F348" s="39">
        <f>SUM(F346)</f>
        <v>0</v>
      </c>
      <c r="G348" s="20"/>
      <c r="H348" s="55">
        <f>SUM(H346:H347)</f>
        <v>7000</v>
      </c>
      <c r="I348" s="53">
        <f>SUM(I346:I347)</f>
        <v>7000</v>
      </c>
    </row>
    <row r="349" spans="1:9" ht="15.75" x14ac:dyDescent="0.25">
      <c r="B349" s="42"/>
      <c r="C349" s="43"/>
      <c r="E349" s="43"/>
      <c r="F349" s="43"/>
    </row>
    <row r="350" spans="1:9" x14ac:dyDescent="0.25">
      <c r="A350" s="102" t="s">
        <v>230</v>
      </c>
      <c r="B350" s="103"/>
      <c r="C350" s="72" t="s">
        <v>0</v>
      </c>
      <c r="D350" s="52" t="s">
        <v>0</v>
      </c>
      <c r="E350" s="72" t="s">
        <v>210</v>
      </c>
      <c r="F350" s="72" t="s">
        <v>68</v>
      </c>
      <c r="G350" s="101" t="s">
        <v>1</v>
      </c>
      <c r="H350" s="101"/>
      <c r="I350" s="101"/>
    </row>
    <row r="351" spans="1:9" x14ac:dyDescent="0.25">
      <c r="A351" s="104"/>
      <c r="B351" s="105"/>
      <c r="C351" s="72" t="s">
        <v>200</v>
      </c>
      <c r="D351" s="73" t="s">
        <v>212</v>
      </c>
      <c r="E351" s="72" t="s">
        <v>220</v>
      </c>
      <c r="F351" s="78" t="s">
        <v>220</v>
      </c>
      <c r="G351" s="74" t="s">
        <v>221</v>
      </c>
      <c r="H351" s="72" t="s">
        <v>222</v>
      </c>
      <c r="I351" s="72" t="s">
        <v>250</v>
      </c>
    </row>
    <row r="352" spans="1:9" x14ac:dyDescent="0.25">
      <c r="A352" s="2" t="s">
        <v>47</v>
      </c>
      <c r="B352" s="12"/>
      <c r="C352" s="80">
        <v>1131325.8899999999</v>
      </c>
      <c r="D352" s="80">
        <v>1224925.26</v>
      </c>
      <c r="E352" s="80">
        <v>1130142</v>
      </c>
      <c r="F352" s="84">
        <v>1204126.77</v>
      </c>
      <c r="G352" s="55">
        <v>1282206</v>
      </c>
      <c r="H352" s="49">
        <v>1241263</v>
      </c>
      <c r="I352" s="49">
        <v>1263947</v>
      </c>
    </row>
    <row r="353" spans="1:9" x14ac:dyDescent="0.25">
      <c r="A353" s="1" t="s">
        <v>228</v>
      </c>
      <c r="B353" s="1"/>
      <c r="C353" s="34">
        <v>67355.23</v>
      </c>
      <c r="D353" s="34">
        <v>46704.92</v>
      </c>
      <c r="E353" s="34">
        <v>68368</v>
      </c>
      <c r="F353" s="37">
        <v>69055.64</v>
      </c>
      <c r="G353" s="55">
        <v>82397</v>
      </c>
      <c r="H353" s="49">
        <v>83852</v>
      </c>
      <c r="I353" s="49">
        <v>83852</v>
      </c>
    </row>
    <row r="354" spans="1:9" x14ac:dyDescent="0.25">
      <c r="A354" s="14" t="s">
        <v>42</v>
      </c>
      <c r="B354" s="15"/>
      <c r="C354" s="34">
        <v>11264.06</v>
      </c>
      <c r="D354" s="34">
        <v>129326.9</v>
      </c>
      <c r="E354" s="34">
        <v>0</v>
      </c>
      <c r="F354" s="37">
        <v>11000</v>
      </c>
      <c r="G354" s="55"/>
      <c r="H354" s="49"/>
      <c r="I354" s="49"/>
    </row>
    <row r="355" spans="1:9" x14ac:dyDescent="0.25">
      <c r="A355" s="3" t="s">
        <v>190</v>
      </c>
      <c r="B355" s="13"/>
      <c r="C355" s="34">
        <v>3694.11</v>
      </c>
      <c r="D355" s="34"/>
      <c r="E355" s="34"/>
      <c r="F355" s="37"/>
      <c r="G355" s="55"/>
      <c r="H355" s="49"/>
      <c r="I355" s="49"/>
    </row>
    <row r="356" spans="1:9" x14ac:dyDescent="0.25">
      <c r="A356" s="3" t="s">
        <v>55</v>
      </c>
      <c r="B356" s="13"/>
      <c r="C356" s="34"/>
      <c r="D356" s="34"/>
      <c r="E356" s="34">
        <v>747184</v>
      </c>
      <c r="F356" s="37">
        <v>807184</v>
      </c>
      <c r="G356" s="55">
        <v>59000</v>
      </c>
      <c r="H356" s="49"/>
      <c r="I356" s="49"/>
    </row>
    <row r="357" spans="1:9" x14ac:dyDescent="0.25">
      <c r="A357" s="3" t="s">
        <v>59</v>
      </c>
      <c r="B357" s="13"/>
      <c r="C357" s="34"/>
      <c r="D357" s="34">
        <v>458</v>
      </c>
      <c r="E357" s="34">
        <v>4500</v>
      </c>
      <c r="F357" s="37">
        <v>10890.94</v>
      </c>
      <c r="G357" s="55">
        <v>4500</v>
      </c>
      <c r="H357" s="49">
        <v>4500</v>
      </c>
      <c r="I357" s="49">
        <v>4500</v>
      </c>
    </row>
    <row r="358" spans="1:9" x14ac:dyDescent="0.25">
      <c r="A358" s="3" t="s">
        <v>191</v>
      </c>
      <c r="B358" s="13"/>
      <c r="C358" s="34">
        <v>28000</v>
      </c>
      <c r="D358" s="34"/>
      <c r="E358" s="34"/>
      <c r="F358" s="37"/>
      <c r="G358" s="55"/>
      <c r="H358" s="49"/>
      <c r="I358" s="49"/>
    </row>
    <row r="359" spans="1:9" x14ac:dyDescent="0.25">
      <c r="A359" s="102" t="s">
        <v>230</v>
      </c>
      <c r="B359" s="103"/>
      <c r="C359" s="72" t="s">
        <v>0</v>
      </c>
      <c r="D359" s="52" t="s">
        <v>0</v>
      </c>
      <c r="E359" s="72" t="s">
        <v>210</v>
      </c>
      <c r="F359" s="72" t="s">
        <v>68</v>
      </c>
      <c r="G359" s="101" t="s">
        <v>1</v>
      </c>
      <c r="H359" s="101"/>
      <c r="I359" s="101"/>
    </row>
    <row r="360" spans="1:9" x14ac:dyDescent="0.25">
      <c r="A360" s="104"/>
      <c r="B360" s="105"/>
      <c r="C360" s="72" t="s">
        <v>200</v>
      </c>
      <c r="D360" s="73" t="s">
        <v>212</v>
      </c>
      <c r="E360" s="72" t="s">
        <v>220</v>
      </c>
      <c r="F360" s="78" t="s">
        <v>220</v>
      </c>
      <c r="G360" s="74" t="s">
        <v>221</v>
      </c>
      <c r="H360" s="72" t="s">
        <v>222</v>
      </c>
      <c r="I360" s="72" t="s">
        <v>250</v>
      </c>
    </row>
    <row r="361" spans="1:9" x14ac:dyDescent="0.25">
      <c r="A361" s="3" t="s">
        <v>195</v>
      </c>
      <c r="B361" s="13"/>
      <c r="C361" s="34">
        <v>2296.8000000000002</v>
      </c>
      <c r="D361" s="34"/>
      <c r="E361" s="34"/>
      <c r="F361" s="37">
        <v>5043.7</v>
      </c>
      <c r="G361" s="55"/>
      <c r="H361" s="49"/>
      <c r="I361" s="49"/>
    </row>
    <row r="362" spans="1:9" x14ac:dyDescent="0.25">
      <c r="A362" s="3" t="s">
        <v>177</v>
      </c>
      <c r="B362" s="13"/>
      <c r="C362" s="34">
        <v>360</v>
      </c>
      <c r="D362" s="34"/>
      <c r="E362" s="34"/>
      <c r="F362" s="37"/>
      <c r="G362" s="55"/>
      <c r="H362" s="49"/>
      <c r="I362" s="49"/>
    </row>
    <row r="363" spans="1:9" x14ac:dyDescent="0.25">
      <c r="A363" s="3" t="s">
        <v>227</v>
      </c>
      <c r="B363" s="13"/>
      <c r="C363" s="34"/>
      <c r="D363" s="34">
        <v>8866</v>
      </c>
      <c r="E363" s="34"/>
      <c r="F363" s="37">
        <v>17112.43</v>
      </c>
      <c r="G363" s="55"/>
      <c r="H363" s="49"/>
      <c r="I363" s="49"/>
    </row>
    <row r="364" spans="1:9" x14ac:dyDescent="0.25">
      <c r="A364" s="23" t="s">
        <v>43</v>
      </c>
      <c r="B364" s="24"/>
      <c r="C364" s="79">
        <f>SUM(C352:C362)</f>
        <v>1244296.0900000001</v>
      </c>
      <c r="D364" s="79">
        <f>D352+D353+D354+D355+D356+D357+D358+D361+D362+D363</f>
        <v>1410281.0799999998</v>
      </c>
      <c r="E364" s="79">
        <f>SUM(E352:E362)</f>
        <v>1950194</v>
      </c>
      <c r="F364" s="92">
        <f>SUM(F352:F363)</f>
        <v>2124413.4800000004</v>
      </c>
      <c r="G364" s="87">
        <f>SUM(G352:G363)</f>
        <v>1428103</v>
      </c>
      <c r="H364" s="87">
        <f>SUM(H352:H363)</f>
        <v>1329615</v>
      </c>
      <c r="I364" s="87">
        <f>SUM(I352:I363)</f>
        <v>1352299</v>
      </c>
    </row>
    <row r="365" spans="1:9" x14ac:dyDescent="0.25">
      <c r="C365" s="40"/>
      <c r="E365" s="40"/>
      <c r="F365" s="40"/>
      <c r="G365" s="4"/>
      <c r="H365" s="4"/>
      <c r="I365" s="4"/>
    </row>
    <row r="366" spans="1:9" x14ac:dyDescent="0.25">
      <c r="A366" s="2" t="s">
        <v>46</v>
      </c>
      <c r="B366" s="12"/>
      <c r="C366" s="34">
        <f>C274</f>
        <v>436305.49000000005</v>
      </c>
      <c r="D366" s="34">
        <v>466769</v>
      </c>
      <c r="E366" s="34">
        <f>E274</f>
        <v>664939</v>
      </c>
      <c r="F366" s="37">
        <f>F274</f>
        <v>709065.92999999993</v>
      </c>
      <c r="G366" s="55">
        <f>G274</f>
        <v>660567</v>
      </c>
      <c r="H366" s="49">
        <f>H274</f>
        <v>639795</v>
      </c>
      <c r="I366" s="49">
        <f>I274</f>
        <v>641006</v>
      </c>
    </row>
    <row r="367" spans="1:9" x14ac:dyDescent="0.25">
      <c r="A367" s="14" t="s">
        <v>229</v>
      </c>
      <c r="B367" s="15"/>
      <c r="C367" s="34">
        <v>460151.93</v>
      </c>
      <c r="D367" s="34">
        <v>490700.86</v>
      </c>
      <c r="E367" s="34">
        <v>498185</v>
      </c>
      <c r="F367" s="37">
        <v>530638</v>
      </c>
      <c r="G367" s="55">
        <v>667397</v>
      </c>
      <c r="H367" s="49">
        <v>652498</v>
      </c>
      <c r="I367" s="49">
        <v>674932</v>
      </c>
    </row>
    <row r="368" spans="1:9" x14ac:dyDescent="0.25">
      <c r="A368" s="14" t="s">
        <v>238</v>
      </c>
      <c r="B368" s="15"/>
      <c r="C368" s="34">
        <f>C341</f>
        <v>61675.88</v>
      </c>
      <c r="D368" s="34">
        <v>379650.85</v>
      </c>
      <c r="E368" s="34">
        <f>E341</f>
        <v>778000</v>
      </c>
      <c r="F368" s="37">
        <f>F341</f>
        <v>854284.5</v>
      </c>
      <c r="G368" s="55">
        <f>G341</f>
        <v>59000</v>
      </c>
      <c r="H368" s="49"/>
      <c r="I368" s="49"/>
    </row>
    <row r="369" spans="1:9" x14ac:dyDescent="0.25">
      <c r="A369" s="3" t="s">
        <v>239</v>
      </c>
      <c r="B369" s="13"/>
      <c r="C369" s="34"/>
      <c r="D369" s="34"/>
      <c r="E369" s="34">
        <v>9070</v>
      </c>
      <c r="F369" s="37">
        <v>8558</v>
      </c>
      <c r="G369" s="55"/>
      <c r="H369" s="49"/>
      <c r="I369" s="49"/>
    </row>
    <row r="370" spans="1:9" x14ac:dyDescent="0.25">
      <c r="A370" s="3" t="s">
        <v>44</v>
      </c>
      <c r="B370" s="13"/>
      <c r="C370" s="34"/>
      <c r="D370" s="34">
        <v>360</v>
      </c>
      <c r="E370" s="34"/>
      <c r="F370" s="37"/>
      <c r="G370" s="55"/>
      <c r="H370" s="49">
        <v>7000</v>
      </c>
      <c r="I370" s="49">
        <v>7000</v>
      </c>
    </row>
    <row r="371" spans="1:9" x14ac:dyDescent="0.25">
      <c r="A371" s="23" t="s">
        <v>45</v>
      </c>
      <c r="B371" s="24"/>
      <c r="C371" s="44">
        <f>SUM(C366:C370)</f>
        <v>958133.3</v>
      </c>
      <c r="D371" s="44">
        <f>SUM(D366:D370)</f>
        <v>1337480.71</v>
      </c>
      <c r="E371" s="44">
        <f t="shared" ref="E371:F371" si="25">SUM(E366:E370)</f>
        <v>1950194</v>
      </c>
      <c r="F371" s="93">
        <f t="shared" si="25"/>
        <v>2102546.4299999997</v>
      </c>
      <c r="G371" s="87">
        <f>SUM(G366:G370)</f>
        <v>1386964</v>
      </c>
      <c r="H371" s="87">
        <f>SUM(H366:H370)</f>
        <v>1299293</v>
      </c>
      <c r="I371" s="87">
        <f>SUM(I366:I370)</f>
        <v>1322938</v>
      </c>
    </row>
    <row r="372" spans="1:9" ht="18.75" x14ac:dyDescent="0.3">
      <c r="A372" s="45" t="s">
        <v>56</v>
      </c>
      <c r="B372" s="46"/>
      <c r="C372" s="39">
        <f>C364-C371</f>
        <v>286162.79000000004</v>
      </c>
      <c r="D372" s="39">
        <f>D364-D371</f>
        <v>72800.369999999879</v>
      </c>
      <c r="E372" s="39">
        <f t="shared" ref="E372:I372" si="26">E364-E371</f>
        <v>0</v>
      </c>
      <c r="F372" s="91">
        <f t="shared" si="26"/>
        <v>21867.050000000745</v>
      </c>
      <c r="G372" s="88">
        <f t="shared" si="26"/>
        <v>41139</v>
      </c>
      <c r="H372" s="88">
        <f t="shared" si="26"/>
        <v>30322</v>
      </c>
      <c r="I372" s="88">
        <f t="shared" si="26"/>
        <v>29361</v>
      </c>
    </row>
    <row r="373" spans="1:9" x14ac:dyDescent="0.25">
      <c r="C373" s="4"/>
      <c r="E373" s="4"/>
      <c r="F373" s="4"/>
      <c r="G373" s="4"/>
      <c r="H373" s="4"/>
      <c r="I373" s="4"/>
    </row>
    <row r="374" spans="1:9" x14ac:dyDescent="0.25">
      <c r="A374" s="106" t="s">
        <v>231</v>
      </c>
      <c r="B374" s="106"/>
      <c r="G374" s="4"/>
      <c r="H374" s="4"/>
      <c r="I374" s="4"/>
    </row>
    <row r="375" spans="1:9" x14ac:dyDescent="0.25">
      <c r="A375" s="1"/>
      <c r="B375" s="25" t="s">
        <v>232</v>
      </c>
      <c r="C375" s="34">
        <f t="shared" ref="C375:F375" si="27">C352+C353</f>
        <v>1198681.1199999999</v>
      </c>
      <c r="D375" s="34">
        <f t="shared" si="27"/>
        <v>1271630.18</v>
      </c>
      <c r="E375" s="34">
        <f t="shared" si="27"/>
        <v>1198510</v>
      </c>
      <c r="F375" s="34">
        <f t="shared" si="27"/>
        <v>1273182.4099999999</v>
      </c>
      <c r="G375" s="55">
        <v>1364603</v>
      </c>
      <c r="H375" s="49">
        <v>1325115</v>
      </c>
      <c r="I375" s="49">
        <v>1347799</v>
      </c>
    </row>
    <row r="376" spans="1:9" x14ac:dyDescent="0.25">
      <c r="A376" s="1"/>
      <c r="B376" s="25" t="s">
        <v>233</v>
      </c>
      <c r="C376" s="34">
        <f>C366+C367</f>
        <v>896457.42</v>
      </c>
      <c r="D376" s="34">
        <f>D366+D367</f>
        <v>957469.86</v>
      </c>
      <c r="E376" s="34">
        <f t="shared" ref="E376:I376" si="28">E366+E367</f>
        <v>1163124</v>
      </c>
      <c r="F376" s="34">
        <f t="shared" si="28"/>
        <v>1239703.93</v>
      </c>
      <c r="G376" s="55">
        <f>G366+G367</f>
        <v>1327964</v>
      </c>
      <c r="H376" s="49">
        <f t="shared" si="28"/>
        <v>1292293</v>
      </c>
      <c r="I376" s="49">
        <f t="shared" si="28"/>
        <v>1315938</v>
      </c>
    </row>
    <row r="377" spans="1:9" x14ac:dyDescent="0.25">
      <c r="A377" s="58"/>
      <c r="B377" s="59" t="s">
        <v>234</v>
      </c>
      <c r="C377" s="60">
        <f>C375-C376</f>
        <v>302223.69999999984</v>
      </c>
      <c r="D377" s="60">
        <f>D375-D376</f>
        <v>314160.31999999995</v>
      </c>
      <c r="E377" s="60">
        <f t="shared" ref="E377:I377" si="29">E375-E376</f>
        <v>35386</v>
      </c>
      <c r="F377" s="60">
        <f t="shared" si="29"/>
        <v>33478.479999999981</v>
      </c>
      <c r="G377" s="89">
        <f t="shared" si="29"/>
        <v>36639</v>
      </c>
      <c r="H377" s="89">
        <f t="shared" si="29"/>
        <v>32822</v>
      </c>
      <c r="I377" s="89">
        <f t="shared" si="29"/>
        <v>31861</v>
      </c>
    </row>
    <row r="378" spans="1:9" x14ac:dyDescent="0.25">
      <c r="B378" s="26"/>
      <c r="G378" s="4"/>
      <c r="H378" s="4"/>
      <c r="I378" s="4"/>
    </row>
    <row r="379" spans="1:9" x14ac:dyDescent="0.25">
      <c r="A379" s="26" t="s">
        <v>235</v>
      </c>
      <c r="G379" s="4"/>
      <c r="H379" s="4"/>
      <c r="I379" s="4"/>
    </row>
    <row r="380" spans="1:9" x14ac:dyDescent="0.25">
      <c r="A380" s="1"/>
      <c r="B380" s="25" t="s">
        <v>232</v>
      </c>
      <c r="C380" s="34">
        <f t="shared" ref="C380:I380" si="30">C354</f>
        <v>11264.06</v>
      </c>
      <c r="D380" s="34">
        <f t="shared" si="30"/>
        <v>129326.9</v>
      </c>
      <c r="E380" s="34">
        <f t="shared" si="30"/>
        <v>0</v>
      </c>
      <c r="F380" s="34">
        <f t="shared" si="30"/>
        <v>11000</v>
      </c>
      <c r="G380" s="55">
        <f t="shared" si="30"/>
        <v>0</v>
      </c>
      <c r="H380" s="49">
        <f t="shared" si="30"/>
        <v>0</v>
      </c>
      <c r="I380" s="49">
        <f t="shared" si="30"/>
        <v>0</v>
      </c>
    </row>
    <row r="381" spans="1:9" x14ac:dyDescent="0.25">
      <c r="A381" s="1"/>
      <c r="B381" s="25" t="s">
        <v>233</v>
      </c>
      <c r="C381" s="34">
        <f>C368</f>
        <v>61675.88</v>
      </c>
      <c r="D381" s="34">
        <f>D368</f>
        <v>379650.85</v>
      </c>
      <c r="E381" s="34">
        <f>E368+E369</f>
        <v>787070</v>
      </c>
      <c r="F381" s="34">
        <f>F368+F369</f>
        <v>862842.5</v>
      </c>
      <c r="G381" s="55">
        <f>G341</f>
        <v>59000</v>
      </c>
      <c r="H381" s="49">
        <f t="shared" ref="H381:I381" si="31">H368</f>
        <v>0</v>
      </c>
      <c r="I381" s="49">
        <f t="shared" si="31"/>
        <v>0</v>
      </c>
    </row>
    <row r="382" spans="1:9" x14ac:dyDescent="0.25">
      <c r="A382" s="58"/>
      <c r="B382" s="59" t="s">
        <v>236</v>
      </c>
      <c r="C382" s="60">
        <f>C380-C381</f>
        <v>-50411.82</v>
      </c>
      <c r="D382" s="60">
        <f>D380-D381</f>
        <v>-250323.94999999998</v>
      </c>
      <c r="E382" s="60">
        <f t="shared" ref="E382:I382" si="32">E380-E381</f>
        <v>-787070</v>
      </c>
      <c r="F382" s="60">
        <f t="shared" si="32"/>
        <v>-851842.5</v>
      </c>
      <c r="G382" s="89">
        <f t="shared" si="32"/>
        <v>-59000</v>
      </c>
      <c r="H382" s="89">
        <f t="shared" si="32"/>
        <v>0</v>
      </c>
      <c r="I382" s="89">
        <f t="shared" si="32"/>
        <v>0</v>
      </c>
    </row>
    <row r="383" spans="1:9" ht="13.5" customHeight="1" x14ac:dyDescent="0.25">
      <c r="B383" s="26"/>
      <c r="C383" s="43"/>
    </row>
    <row r="384" spans="1:9" ht="18" customHeight="1" x14ac:dyDescent="0.25">
      <c r="A384" t="s">
        <v>242</v>
      </c>
      <c r="C384" s="40" t="s">
        <v>291</v>
      </c>
      <c r="D384"/>
    </row>
    <row r="385" spans="1:3" ht="11.25" customHeight="1" x14ac:dyDescent="0.25">
      <c r="A385" s="61"/>
    </row>
    <row r="386" spans="1:3" x14ac:dyDescent="0.25">
      <c r="A386" t="s">
        <v>290</v>
      </c>
    </row>
    <row r="387" spans="1:3" ht="15.75" customHeight="1" x14ac:dyDescent="0.25">
      <c r="A387" t="s">
        <v>292</v>
      </c>
    </row>
    <row r="388" spans="1:3" ht="20.25" customHeight="1" x14ac:dyDescent="0.25">
      <c r="A388" t="s">
        <v>293</v>
      </c>
      <c r="C388" s="61"/>
    </row>
  </sheetData>
  <mergeCells count="30">
    <mergeCell ref="A350:B351"/>
    <mergeCell ref="G350:I350"/>
    <mergeCell ref="A374:B374"/>
    <mergeCell ref="B166:B167"/>
    <mergeCell ref="G166:I166"/>
    <mergeCell ref="B344:B345"/>
    <mergeCell ref="G344:I344"/>
    <mergeCell ref="B326:B327"/>
    <mergeCell ref="G326:I326"/>
    <mergeCell ref="A359:B360"/>
    <mergeCell ref="G359:I359"/>
    <mergeCell ref="B133:B134"/>
    <mergeCell ref="G133:I133"/>
    <mergeCell ref="B293:B294"/>
    <mergeCell ref="G293:I293"/>
    <mergeCell ref="B199:B200"/>
    <mergeCell ref="G199:I199"/>
    <mergeCell ref="B232:B233"/>
    <mergeCell ref="G232:I232"/>
    <mergeCell ref="B265:B266"/>
    <mergeCell ref="G265:I265"/>
    <mergeCell ref="B100:B101"/>
    <mergeCell ref="G100:I100"/>
    <mergeCell ref="A1:I1"/>
    <mergeCell ref="B3:B4"/>
    <mergeCell ref="G3:I3"/>
    <mergeCell ref="B34:B35"/>
    <mergeCell ref="G34:I34"/>
    <mergeCell ref="B67:B68"/>
    <mergeCell ref="G67:I67"/>
  </mergeCells>
  <pageMargins left="0.25" right="0.25" top="0.75" bottom="0.75" header="0.3" footer="0.3"/>
  <pageSetup paperSize="9" orientation="landscape" r:id="rId1"/>
  <headerFooter>
    <oddHeader>&amp;CStrana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2023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Vlckovce</dc:creator>
  <cp:lastModifiedBy>HP01</cp:lastModifiedBy>
  <cp:lastPrinted>2022-11-24T09:52:01Z</cp:lastPrinted>
  <dcterms:created xsi:type="dcterms:W3CDTF">2014-10-01T14:27:32Z</dcterms:created>
  <dcterms:modified xsi:type="dcterms:W3CDTF">2022-12-13T12:15:22Z</dcterms:modified>
</cp:coreProperties>
</file>